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480" windowHeight="11640" activeTab="0"/>
  </bookViews>
  <sheets>
    <sheet name="Statistik" sheetId="1" r:id="rId1"/>
    <sheet name="Daten" sheetId="2" r:id="rId2"/>
    <sheet name="Spieler" sheetId="3" r:id="rId3"/>
    <sheet name="Daten 2" sheetId="4" r:id="rId4"/>
    <sheet name="Kontostand" sheetId="5" r:id="rId5"/>
  </sheets>
  <definedNames/>
  <calcPr fullCalcOnLoad="1"/>
</workbook>
</file>

<file path=xl/sharedStrings.xml><?xml version="1.0" encoding="utf-8"?>
<sst xmlns="http://schemas.openxmlformats.org/spreadsheetml/2006/main" count="271" uniqueCount="78">
  <si>
    <t>KW</t>
  </si>
  <si>
    <t>Datum</t>
  </si>
  <si>
    <t>Wolfi</t>
  </si>
  <si>
    <t>+</t>
  </si>
  <si>
    <t>-</t>
  </si>
  <si>
    <t>Kali</t>
  </si>
  <si>
    <t>Schluzi</t>
  </si>
  <si>
    <t>Frank</t>
  </si>
  <si>
    <t>Uwe</t>
  </si>
  <si>
    <t>Gast</t>
  </si>
  <si>
    <t>Summe</t>
  </si>
  <si>
    <t>+ / -</t>
  </si>
  <si>
    <t>Spende</t>
  </si>
  <si>
    <t>Kassenstand</t>
  </si>
  <si>
    <t>Einzahlung</t>
  </si>
  <si>
    <t>Ausgefallen</t>
  </si>
  <si>
    <t xml:space="preserve">Frank </t>
  </si>
  <si>
    <t>Gastgeber</t>
  </si>
  <si>
    <t>Korrektur</t>
  </si>
  <si>
    <t>Kasse + Konto</t>
  </si>
  <si>
    <t>Eingespielt 2010</t>
  </si>
  <si>
    <t>Eingespielt 2002</t>
  </si>
  <si>
    <t>Eingespielt</t>
  </si>
  <si>
    <t>Eingespielt 2003</t>
  </si>
  <si>
    <t>Eingespielt 2004</t>
  </si>
  <si>
    <t>Eingespielt 2005</t>
  </si>
  <si>
    <t>Eingespielt 2006</t>
  </si>
  <si>
    <t>Eingespielt 2007</t>
  </si>
  <si>
    <t>Eingespielt 2008</t>
  </si>
  <si>
    <t>Eingespielt 2009</t>
  </si>
  <si>
    <t xml:space="preserve">Eingespielt </t>
  </si>
  <si>
    <t>Eingespielt pro Abend</t>
  </si>
  <si>
    <t>Kosten Weizentöter Tour 2010</t>
  </si>
  <si>
    <t>Plan Weizentöter Tour 20??</t>
  </si>
  <si>
    <t>Kasssenstand</t>
  </si>
  <si>
    <t>Fehlbetrag zur Weizentöter Tour 20??</t>
  </si>
  <si>
    <t>Wochen</t>
  </si>
  <si>
    <t>Jahre</t>
  </si>
  <si>
    <t>Wochen möglich</t>
  </si>
  <si>
    <t>Nächste Weizentöter Tour in</t>
  </si>
  <si>
    <t>Tage</t>
  </si>
  <si>
    <t>Nächste Weizentöter Tour ab</t>
  </si>
  <si>
    <t>möglich</t>
  </si>
  <si>
    <t>aktuelles Datum</t>
  </si>
  <si>
    <t>bei 52 Spielabenden / Jahr</t>
  </si>
  <si>
    <t>Spielabende / Jahr</t>
  </si>
  <si>
    <t>Hochrechnung</t>
  </si>
  <si>
    <t>Eingespielt seit 01.01.2011</t>
  </si>
  <si>
    <t>Kasse am 01.01.2011</t>
  </si>
  <si>
    <t>Kontostand am 01.01.2011</t>
  </si>
  <si>
    <t>Bank</t>
  </si>
  <si>
    <t>Kasse</t>
  </si>
  <si>
    <t>Bemerkung</t>
  </si>
  <si>
    <t>Eingespielt 2011</t>
  </si>
  <si>
    <t>Schafkopfkasse Stand 31.12.2011</t>
  </si>
  <si>
    <t>bei durchschnittlich 42,10 Spielabenden / Jahr</t>
  </si>
  <si>
    <t xml:space="preserve">Korrektur   </t>
  </si>
  <si>
    <t xml:space="preserve">Korrektur </t>
  </si>
  <si>
    <t>Christus</t>
  </si>
  <si>
    <t>Eingespielt 2012</t>
  </si>
  <si>
    <t>bei 21,31 Spielabenden/Jahr</t>
  </si>
  <si>
    <t>Horst</t>
  </si>
  <si>
    <t>Schafkopfkasse Stand 11.05.2012</t>
  </si>
  <si>
    <t>17.05.2012 Schluzi 350,00 Euro für Bank</t>
  </si>
  <si>
    <t>Korrektur   11.05.2012</t>
  </si>
  <si>
    <t>11.05.2012 Korrektur Kasse -3,40</t>
  </si>
  <si>
    <t>Zeltlager</t>
  </si>
  <si>
    <t>Rolf</t>
  </si>
  <si>
    <t>Schafkopfkasse Stand 29.08.2012</t>
  </si>
  <si>
    <t>30.08.2012 Schluzi 200,00 Euro für Bank</t>
  </si>
  <si>
    <t>Schluzi Bank</t>
  </si>
  <si>
    <t>Ausgefallen *1</t>
  </si>
  <si>
    <t>*1</t>
  </si>
  <si>
    <t>Schafkopf ist ausgefallen, Wolfi war trotzdem da !!</t>
  </si>
  <si>
    <t>Schafkopfkasse Stand 20.12.2012</t>
  </si>
  <si>
    <t>Korrektur   20.12.2012</t>
  </si>
  <si>
    <t>20.12.2012 Schluzi 200,00 Euro für Bank</t>
  </si>
  <si>
    <t>20.12.2012 Korrektur Kasse +7,91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</si>
</sst>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 ;[Red]\-0.00\ "/>
    <numFmt numFmtId="174" formatCode="d/m"/>
    <numFmt numFmtId="175" formatCode="d/m/yyyy"/>
    <numFmt numFmtId="176" formatCode="#,##0.00\ &quot;€&quot;"/>
    <numFmt numFmtId="177" formatCode="[$-407]dddd\,\ d\.\ mmmm\ yyyy"/>
    <numFmt numFmtId="178" formatCode="mmm\ yyyy"/>
  </numFmts>
  <fonts count="6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5.5"/>
      <color indexed="8"/>
      <name val="Arial"/>
      <family val="0"/>
    </font>
    <font>
      <sz val="5.25"/>
      <color indexed="8"/>
      <name val="Arial"/>
      <family val="0"/>
    </font>
    <font>
      <sz val="4.75"/>
      <color indexed="8"/>
      <name val="Arial"/>
      <family val="0"/>
    </font>
    <font>
      <sz val="9.75"/>
      <color indexed="8"/>
      <name val="Arial"/>
      <family val="0"/>
    </font>
    <font>
      <sz val="16.25"/>
      <color indexed="8"/>
      <name val="Arial"/>
      <family val="0"/>
    </font>
    <font>
      <sz val="13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5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2" fontId="0" fillId="0" borderId="3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3" fontId="2" fillId="0" borderId="11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19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8" fillId="33" borderId="23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12" fillId="34" borderId="29" xfId="0" applyFont="1" applyFill="1" applyBorder="1" applyAlignment="1">
      <alignment horizontal="center" vertical="center"/>
    </xf>
    <xf numFmtId="1" fontId="13" fillId="35" borderId="16" xfId="0" applyNumberFormat="1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14" fontId="8" fillId="35" borderId="39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14" fontId="8" fillId="35" borderId="2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/>
    </xf>
    <xf numFmtId="2" fontId="1" fillId="34" borderId="4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2" fontId="3" fillId="36" borderId="13" xfId="0" applyNumberFormat="1" applyFont="1" applyFill="1" applyBorder="1" applyAlignment="1">
      <alignment horizontal="center"/>
    </xf>
    <xf numFmtId="173" fontId="3" fillId="36" borderId="0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173" fontId="3" fillId="34" borderId="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0" xfId="0" applyAlignment="1">
      <alignment/>
    </xf>
    <xf numFmtId="2" fontId="2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35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14" fontId="0" fillId="0" borderId="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4" fontId="14" fillId="0" borderId="34" xfId="0" applyNumberFormat="1" applyFont="1" applyBorder="1" applyAlignment="1">
      <alignment horizontal="center" vertical="center"/>
    </xf>
    <xf numFmtId="14" fontId="14" fillId="0" borderId="35" xfId="0" applyNumberFormat="1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14" fontId="14" fillId="0" borderId="38" xfId="0" applyNumberFormat="1" applyFont="1" applyBorder="1" applyAlignment="1">
      <alignment horizontal="center" vertical="center"/>
    </xf>
    <xf numFmtId="14" fontId="14" fillId="0" borderId="39" xfId="0" applyNumberFormat="1" applyFont="1" applyBorder="1" applyAlignment="1">
      <alignment horizontal="center" vertical="center"/>
    </xf>
    <xf numFmtId="14" fontId="14" fillId="0" borderId="40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center" vertical="center"/>
    </xf>
    <xf numFmtId="176" fontId="15" fillId="0" borderId="35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5" fillId="0" borderId="37" xfId="0" applyNumberFormat="1" applyFont="1" applyBorder="1" applyAlignment="1">
      <alignment horizontal="center" vertical="center"/>
    </xf>
    <xf numFmtId="176" fontId="15" fillId="0" borderId="38" xfId="0" applyNumberFormat="1" applyFont="1" applyBorder="1" applyAlignment="1">
      <alignment horizontal="center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Kasse Spieler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5"/>
          <c:w val="0.89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Statistik!$B$1:$B$1</c:f>
              <c:strCache>
                <c:ptCount val="1"/>
                <c:pt idx="0">
                  <c:v>+ / -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Statistik!$B$2:$B$7</c:f>
              <c:numCache/>
            </c:numRef>
          </c:val>
        </c:ser>
        <c:axId val="41595910"/>
        <c:axId val="38818871"/>
      </c:bar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Schluzi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"/>
          <c:w val="0.973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Spieler!$C$3:$C$54</c:f>
              <c:numCache/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 val="autoZero"/>
        <c:auto val="1"/>
        <c:lblOffset val="100"/>
        <c:tickLblSkip val="2"/>
        <c:noMultiLvlLbl val="0"/>
      </c:catAx>
      <c:valAx>
        <c:axId val="15205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"/>
          <c:w val="0.982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Spieler!$D$3:$D$54</c:f>
              <c:numCache/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67571"/>
        <c:crosses val="autoZero"/>
        <c:auto val="1"/>
        <c:lblOffset val="100"/>
        <c:tickLblSkip val="2"/>
        <c:noMultiLvlLbl val="0"/>
      </c:catAx>
      <c:valAx>
        <c:axId val="23667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Spieler!$E$3:$E$54</c:f>
              <c:numCache/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 val="autoZero"/>
        <c:auto val="1"/>
        <c:lblOffset val="100"/>
        <c:tickLblSkip val="2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Wolfi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2'!$C$1</c:f>
              <c:strCache>
                <c:ptCount val="1"/>
                <c:pt idx="0">
                  <c:v>Wolfi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2'!$C$2:$C$54</c:f>
              <c:numCache>
                <c:ptCount val="53"/>
                <c:pt idx="1">
                  <c:v>0</c:v>
                </c:pt>
                <c:pt idx="2">
                  <c:v>-16.1</c:v>
                </c:pt>
                <c:pt idx="3">
                  <c:v>-25.200000000000003</c:v>
                </c:pt>
                <c:pt idx="4">
                  <c:v>-25.300000000000004</c:v>
                </c:pt>
                <c:pt idx="5">
                  <c:v>-18.500000000000004</c:v>
                </c:pt>
                <c:pt idx="6">
                  <c:v>-26.700000000000003</c:v>
                </c:pt>
                <c:pt idx="7">
                  <c:v>-26.700000000000003</c:v>
                </c:pt>
                <c:pt idx="8">
                  <c:v>-26.000000000000004</c:v>
                </c:pt>
                <c:pt idx="9">
                  <c:v>-27.000000000000004</c:v>
                </c:pt>
                <c:pt idx="10">
                  <c:v>-37</c:v>
                </c:pt>
                <c:pt idx="11">
                  <c:v>-46.5</c:v>
                </c:pt>
                <c:pt idx="12">
                  <c:v>-40</c:v>
                </c:pt>
                <c:pt idx="13">
                  <c:v>-41.5</c:v>
                </c:pt>
                <c:pt idx="14">
                  <c:v>-43.4</c:v>
                </c:pt>
                <c:pt idx="15">
                  <c:v>-43.4</c:v>
                </c:pt>
                <c:pt idx="16">
                  <c:v>-44.699999999999996</c:v>
                </c:pt>
                <c:pt idx="17">
                  <c:v>-49.199999999999996</c:v>
                </c:pt>
                <c:pt idx="18">
                  <c:v>-55.099999999999994</c:v>
                </c:pt>
                <c:pt idx="19">
                  <c:v>-55.39999999999999</c:v>
                </c:pt>
                <c:pt idx="20">
                  <c:v>-59.19999999999999</c:v>
                </c:pt>
                <c:pt idx="21">
                  <c:v>-68.39999999999999</c:v>
                </c:pt>
                <c:pt idx="22">
                  <c:v>-70.89999999999999</c:v>
                </c:pt>
                <c:pt idx="23">
                  <c:v>-70.89999999999999</c:v>
                </c:pt>
                <c:pt idx="24">
                  <c:v>-73.8</c:v>
                </c:pt>
                <c:pt idx="25">
                  <c:v>-73.8</c:v>
                </c:pt>
                <c:pt idx="26">
                  <c:v>-80.7</c:v>
                </c:pt>
                <c:pt idx="27">
                  <c:v>-76.8</c:v>
                </c:pt>
                <c:pt idx="28">
                  <c:v>-68.8</c:v>
                </c:pt>
                <c:pt idx="29">
                  <c:v>-68.8</c:v>
                </c:pt>
                <c:pt idx="30">
                  <c:v>-68.8</c:v>
                </c:pt>
                <c:pt idx="31">
                  <c:v>-69.6</c:v>
                </c:pt>
                <c:pt idx="32">
                  <c:v>-72.3</c:v>
                </c:pt>
                <c:pt idx="33">
                  <c:v>-72.3</c:v>
                </c:pt>
                <c:pt idx="34">
                  <c:v>-59.8</c:v>
                </c:pt>
                <c:pt idx="35">
                  <c:v>-64.7</c:v>
                </c:pt>
                <c:pt idx="36">
                  <c:v>-64.7</c:v>
                </c:pt>
                <c:pt idx="37">
                  <c:v>-75.2</c:v>
                </c:pt>
                <c:pt idx="38">
                  <c:v>-76.9</c:v>
                </c:pt>
                <c:pt idx="39">
                  <c:v>-86.30000000000001</c:v>
                </c:pt>
                <c:pt idx="40">
                  <c:v>-87.9</c:v>
                </c:pt>
                <c:pt idx="41">
                  <c:v>-87.9</c:v>
                </c:pt>
                <c:pt idx="42">
                  <c:v>-95.2</c:v>
                </c:pt>
                <c:pt idx="43">
                  <c:v>-85.7</c:v>
                </c:pt>
                <c:pt idx="44">
                  <c:v>-85.7</c:v>
                </c:pt>
                <c:pt idx="45">
                  <c:v>-95.10000000000001</c:v>
                </c:pt>
                <c:pt idx="46">
                  <c:v>-92.10000000000001</c:v>
                </c:pt>
                <c:pt idx="47">
                  <c:v>-92.10000000000001</c:v>
                </c:pt>
                <c:pt idx="48">
                  <c:v>-111.80000000000001</c:v>
                </c:pt>
                <c:pt idx="49">
                  <c:v>-108.4</c:v>
                </c:pt>
                <c:pt idx="50">
                  <c:v>-100.2</c:v>
                </c:pt>
                <c:pt idx="51">
                  <c:v>-94.7</c:v>
                </c:pt>
                <c:pt idx="52">
                  <c:v>-96.3</c:v>
                </c:pt>
              </c:numCache>
            </c:numRef>
          </c:val>
          <c:smooth val="0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719"/>
        <c:crosses val="autoZero"/>
        <c:auto val="1"/>
        <c:lblOffset val="100"/>
        <c:tickLblSkip val="2"/>
        <c:noMultiLvlLbl val="0"/>
      </c:catAx>
      <c:valAx>
        <c:axId val="6013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1"/>
          <c:w val="0.967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2'!$F$1</c:f>
              <c:strCache>
                <c:ptCount val="1"/>
                <c:pt idx="0">
                  <c:v>Kali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2'!$F$2:$F$54</c:f>
              <c:numCache>
                <c:ptCount val="53"/>
                <c:pt idx="1">
                  <c:v>0</c:v>
                </c:pt>
                <c:pt idx="2">
                  <c:v>6.6</c:v>
                </c:pt>
                <c:pt idx="3">
                  <c:v>11.6</c:v>
                </c:pt>
                <c:pt idx="4">
                  <c:v>7.5</c:v>
                </c:pt>
                <c:pt idx="5">
                  <c:v>9</c:v>
                </c:pt>
                <c:pt idx="6">
                  <c:v>7.8</c:v>
                </c:pt>
                <c:pt idx="7">
                  <c:v>7.8</c:v>
                </c:pt>
                <c:pt idx="8">
                  <c:v>4.199999999999999</c:v>
                </c:pt>
                <c:pt idx="9">
                  <c:v>4.199999999999999</c:v>
                </c:pt>
                <c:pt idx="10">
                  <c:v>4.199999999999999</c:v>
                </c:pt>
                <c:pt idx="11">
                  <c:v>8.7</c:v>
                </c:pt>
                <c:pt idx="12">
                  <c:v>5.799999999999999</c:v>
                </c:pt>
                <c:pt idx="13">
                  <c:v>10.399999999999999</c:v>
                </c:pt>
                <c:pt idx="14">
                  <c:v>-2.1000000000000014</c:v>
                </c:pt>
                <c:pt idx="15">
                  <c:v>-5.900000000000001</c:v>
                </c:pt>
                <c:pt idx="16">
                  <c:v>-10</c:v>
                </c:pt>
                <c:pt idx="17">
                  <c:v>-10</c:v>
                </c:pt>
                <c:pt idx="18">
                  <c:v>-6.5</c:v>
                </c:pt>
                <c:pt idx="19">
                  <c:v>-19.4</c:v>
                </c:pt>
                <c:pt idx="20">
                  <c:v>-25.2</c:v>
                </c:pt>
                <c:pt idx="21">
                  <c:v>-17.299999999999997</c:v>
                </c:pt>
                <c:pt idx="22">
                  <c:v>-4.899999999999997</c:v>
                </c:pt>
                <c:pt idx="23">
                  <c:v>-4.899999999999997</c:v>
                </c:pt>
                <c:pt idx="24">
                  <c:v>-5.699999999999997</c:v>
                </c:pt>
                <c:pt idx="25">
                  <c:v>1.900000000000003</c:v>
                </c:pt>
                <c:pt idx="26">
                  <c:v>3.600000000000003</c:v>
                </c:pt>
                <c:pt idx="27">
                  <c:v>-7.1999999999999975</c:v>
                </c:pt>
                <c:pt idx="28">
                  <c:v>-4.599999999999998</c:v>
                </c:pt>
                <c:pt idx="29">
                  <c:v>-4.599999999999998</c:v>
                </c:pt>
                <c:pt idx="30">
                  <c:v>-1.5999999999999979</c:v>
                </c:pt>
                <c:pt idx="31">
                  <c:v>-3.3999999999999977</c:v>
                </c:pt>
                <c:pt idx="32">
                  <c:v>6.000000000000003</c:v>
                </c:pt>
                <c:pt idx="33">
                  <c:v>6.000000000000003</c:v>
                </c:pt>
                <c:pt idx="34">
                  <c:v>6.000000000000003</c:v>
                </c:pt>
                <c:pt idx="35">
                  <c:v>27.200000000000003</c:v>
                </c:pt>
                <c:pt idx="36">
                  <c:v>27.200000000000003</c:v>
                </c:pt>
                <c:pt idx="37">
                  <c:v>27.200000000000003</c:v>
                </c:pt>
                <c:pt idx="38">
                  <c:v>27.200000000000003</c:v>
                </c:pt>
                <c:pt idx="39">
                  <c:v>36.800000000000004</c:v>
                </c:pt>
                <c:pt idx="40">
                  <c:v>36.800000000000004</c:v>
                </c:pt>
                <c:pt idx="41">
                  <c:v>36.800000000000004</c:v>
                </c:pt>
                <c:pt idx="42">
                  <c:v>36.800000000000004</c:v>
                </c:pt>
                <c:pt idx="43">
                  <c:v>40.300000000000004</c:v>
                </c:pt>
                <c:pt idx="44">
                  <c:v>40.300000000000004</c:v>
                </c:pt>
                <c:pt idx="45">
                  <c:v>37.6</c:v>
                </c:pt>
                <c:pt idx="46">
                  <c:v>37.6</c:v>
                </c:pt>
                <c:pt idx="47">
                  <c:v>37.6</c:v>
                </c:pt>
                <c:pt idx="48">
                  <c:v>34.1</c:v>
                </c:pt>
                <c:pt idx="49">
                  <c:v>39.300000000000004</c:v>
                </c:pt>
                <c:pt idx="50">
                  <c:v>51.60000000000001</c:v>
                </c:pt>
                <c:pt idx="51">
                  <c:v>51.60000000000001</c:v>
                </c:pt>
                <c:pt idx="52">
                  <c:v>56.400000000000006</c:v>
                </c:pt>
              </c:numCache>
            </c:numRef>
          </c:val>
          <c:smooth val="0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041"/>
        <c:crosses val="autoZero"/>
        <c:auto val="1"/>
        <c:lblOffset val="100"/>
        <c:tickLblSkip val="2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Schluzi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025"/>
          <c:w val="0.97375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2'!$I$1</c:f>
              <c:strCache>
                <c:ptCount val="1"/>
                <c:pt idx="0">
                  <c:v>Schluzi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2'!$I$2:$I$54</c:f>
              <c:numCache>
                <c:ptCount val="53"/>
                <c:pt idx="1">
                  <c:v>0</c:v>
                </c:pt>
                <c:pt idx="2">
                  <c:v>0.5</c:v>
                </c:pt>
                <c:pt idx="3">
                  <c:v>3.3</c:v>
                </c:pt>
                <c:pt idx="4">
                  <c:v>4.9</c:v>
                </c:pt>
                <c:pt idx="5">
                  <c:v>-4.299999999999999</c:v>
                </c:pt>
                <c:pt idx="6">
                  <c:v>-3.199999999999999</c:v>
                </c:pt>
                <c:pt idx="7">
                  <c:v>-3.199999999999999</c:v>
                </c:pt>
                <c:pt idx="8">
                  <c:v>-3.199999999999999</c:v>
                </c:pt>
                <c:pt idx="9">
                  <c:v>7.600000000000001</c:v>
                </c:pt>
                <c:pt idx="10">
                  <c:v>9.900000000000002</c:v>
                </c:pt>
                <c:pt idx="11">
                  <c:v>9.900000000000002</c:v>
                </c:pt>
                <c:pt idx="12">
                  <c:v>4.500000000000002</c:v>
                </c:pt>
                <c:pt idx="13">
                  <c:v>6.400000000000002</c:v>
                </c:pt>
                <c:pt idx="14">
                  <c:v>13.400000000000002</c:v>
                </c:pt>
                <c:pt idx="15">
                  <c:v>11.000000000000002</c:v>
                </c:pt>
                <c:pt idx="16">
                  <c:v>11.000000000000002</c:v>
                </c:pt>
                <c:pt idx="17">
                  <c:v>15.200000000000003</c:v>
                </c:pt>
                <c:pt idx="18">
                  <c:v>15.200000000000003</c:v>
                </c:pt>
                <c:pt idx="19">
                  <c:v>14.700000000000003</c:v>
                </c:pt>
                <c:pt idx="20">
                  <c:v>13.300000000000002</c:v>
                </c:pt>
                <c:pt idx="21">
                  <c:v>14.100000000000003</c:v>
                </c:pt>
                <c:pt idx="22">
                  <c:v>3.0000000000000036</c:v>
                </c:pt>
                <c:pt idx="23">
                  <c:v>3.0000000000000036</c:v>
                </c:pt>
                <c:pt idx="24">
                  <c:v>0.9000000000000035</c:v>
                </c:pt>
                <c:pt idx="25">
                  <c:v>3.4416913763379853E-15</c:v>
                </c:pt>
                <c:pt idx="26">
                  <c:v>2.6000000000000036</c:v>
                </c:pt>
                <c:pt idx="27">
                  <c:v>2.6000000000000036</c:v>
                </c:pt>
                <c:pt idx="28">
                  <c:v>-12.599999999999996</c:v>
                </c:pt>
                <c:pt idx="29">
                  <c:v>-12.599999999999996</c:v>
                </c:pt>
                <c:pt idx="30">
                  <c:v>-2.099999999999996</c:v>
                </c:pt>
                <c:pt idx="31">
                  <c:v>-2.2999999999999963</c:v>
                </c:pt>
                <c:pt idx="32">
                  <c:v>5.0000000000000036</c:v>
                </c:pt>
                <c:pt idx="33">
                  <c:v>5.0000000000000036</c:v>
                </c:pt>
                <c:pt idx="34">
                  <c:v>-13.799999999999997</c:v>
                </c:pt>
                <c:pt idx="35">
                  <c:v>-21.4</c:v>
                </c:pt>
                <c:pt idx="36">
                  <c:v>-21.4</c:v>
                </c:pt>
                <c:pt idx="37">
                  <c:v>-28.099999999999998</c:v>
                </c:pt>
                <c:pt idx="38">
                  <c:v>-23.4</c:v>
                </c:pt>
                <c:pt idx="39">
                  <c:v>-23.4</c:v>
                </c:pt>
                <c:pt idx="40">
                  <c:v>-10.599999999999998</c:v>
                </c:pt>
                <c:pt idx="41">
                  <c:v>-10.599999999999998</c:v>
                </c:pt>
                <c:pt idx="42">
                  <c:v>-8.099999999999998</c:v>
                </c:pt>
                <c:pt idx="43">
                  <c:v>-17</c:v>
                </c:pt>
                <c:pt idx="44">
                  <c:v>-17</c:v>
                </c:pt>
                <c:pt idx="45">
                  <c:v>-9.6</c:v>
                </c:pt>
                <c:pt idx="46">
                  <c:v>-14.8</c:v>
                </c:pt>
                <c:pt idx="47">
                  <c:v>-14.8</c:v>
                </c:pt>
                <c:pt idx="48">
                  <c:v>0.5999999999999996</c:v>
                </c:pt>
                <c:pt idx="49">
                  <c:v>-1.9000000000000004</c:v>
                </c:pt>
                <c:pt idx="50">
                  <c:v>-6.1000000000000005</c:v>
                </c:pt>
                <c:pt idx="51">
                  <c:v>-11.4</c:v>
                </c:pt>
                <c:pt idx="52">
                  <c:v>-26.200000000000003</c:v>
                </c:pt>
              </c:numCache>
            </c:numRef>
          </c:val>
          <c:smooth val="0"/>
        </c:ser>
        <c:marker val="1"/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 val="autoZero"/>
        <c:auto val="1"/>
        <c:lblOffset val="100"/>
        <c:tickLblSkip val="2"/>
        <c:noMultiLvlLbl val="0"/>
      </c:catAx>
      <c:valAx>
        <c:axId val="5830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Frank</a:t>
            </a:r>
          </a:p>
        </c:rich>
      </c:tx>
      <c:layout>
        <c:manualLayout>
          <c:xMode val="factor"/>
          <c:yMode val="factor"/>
          <c:x val="-0.0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25"/>
          <c:w val="0.967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2'!$L$1</c:f>
              <c:strCache>
                <c:ptCount val="1"/>
                <c:pt idx="0">
                  <c:v>Frank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2'!$L$2:$L$54</c:f>
              <c:numCache>
                <c:ptCount val="53"/>
                <c:pt idx="1">
                  <c:v>0</c:v>
                </c:pt>
                <c:pt idx="2">
                  <c:v>2.1</c:v>
                </c:pt>
                <c:pt idx="3">
                  <c:v>6</c:v>
                </c:pt>
                <c:pt idx="4">
                  <c:v>9.3</c:v>
                </c:pt>
                <c:pt idx="5">
                  <c:v>6.700000000000001</c:v>
                </c:pt>
                <c:pt idx="6">
                  <c:v>6.700000000000001</c:v>
                </c:pt>
                <c:pt idx="7">
                  <c:v>6.700000000000001</c:v>
                </c:pt>
                <c:pt idx="8">
                  <c:v>8.4</c:v>
                </c:pt>
                <c:pt idx="9">
                  <c:v>10.200000000000001</c:v>
                </c:pt>
                <c:pt idx="10">
                  <c:v>22.8</c:v>
                </c:pt>
                <c:pt idx="11">
                  <c:v>27.8</c:v>
                </c:pt>
                <c:pt idx="12">
                  <c:v>35.5</c:v>
                </c:pt>
                <c:pt idx="13">
                  <c:v>35.5</c:v>
                </c:pt>
                <c:pt idx="14">
                  <c:v>41</c:v>
                </c:pt>
                <c:pt idx="15">
                  <c:v>38.7</c:v>
                </c:pt>
                <c:pt idx="16">
                  <c:v>37.400000000000006</c:v>
                </c:pt>
                <c:pt idx="17">
                  <c:v>39.60000000000001</c:v>
                </c:pt>
                <c:pt idx="18">
                  <c:v>47.60000000000001</c:v>
                </c:pt>
                <c:pt idx="19">
                  <c:v>49.10000000000001</c:v>
                </c:pt>
                <c:pt idx="20">
                  <c:v>57.10000000000001</c:v>
                </c:pt>
                <c:pt idx="21">
                  <c:v>64.30000000000001</c:v>
                </c:pt>
                <c:pt idx="22">
                  <c:v>71.30000000000001</c:v>
                </c:pt>
                <c:pt idx="23">
                  <c:v>71.30000000000001</c:v>
                </c:pt>
                <c:pt idx="24">
                  <c:v>66.50000000000001</c:v>
                </c:pt>
                <c:pt idx="25">
                  <c:v>70.70000000000002</c:v>
                </c:pt>
                <c:pt idx="26">
                  <c:v>67.80000000000001</c:v>
                </c:pt>
                <c:pt idx="27">
                  <c:v>65.30000000000001</c:v>
                </c:pt>
                <c:pt idx="28">
                  <c:v>69.30000000000001</c:v>
                </c:pt>
                <c:pt idx="29">
                  <c:v>69.30000000000001</c:v>
                </c:pt>
                <c:pt idx="30">
                  <c:v>57.70000000000001</c:v>
                </c:pt>
                <c:pt idx="31">
                  <c:v>53.70000000000001</c:v>
                </c:pt>
                <c:pt idx="32">
                  <c:v>46.10000000000001</c:v>
                </c:pt>
                <c:pt idx="33">
                  <c:v>46.10000000000001</c:v>
                </c:pt>
                <c:pt idx="34">
                  <c:v>58.00000000000001</c:v>
                </c:pt>
                <c:pt idx="35">
                  <c:v>57.70000000000001</c:v>
                </c:pt>
                <c:pt idx="36">
                  <c:v>57.70000000000001</c:v>
                </c:pt>
                <c:pt idx="37">
                  <c:v>65.70000000000002</c:v>
                </c:pt>
                <c:pt idx="38">
                  <c:v>64.90000000000002</c:v>
                </c:pt>
                <c:pt idx="39">
                  <c:v>57.80000000000002</c:v>
                </c:pt>
                <c:pt idx="40">
                  <c:v>58.100000000000016</c:v>
                </c:pt>
                <c:pt idx="41">
                  <c:v>58.100000000000016</c:v>
                </c:pt>
                <c:pt idx="42">
                  <c:v>69.40000000000002</c:v>
                </c:pt>
                <c:pt idx="43">
                  <c:v>68.20000000000002</c:v>
                </c:pt>
                <c:pt idx="44">
                  <c:v>68.20000000000002</c:v>
                </c:pt>
                <c:pt idx="45">
                  <c:v>79.30000000000001</c:v>
                </c:pt>
                <c:pt idx="46">
                  <c:v>82.20000000000002</c:v>
                </c:pt>
                <c:pt idx="47">
                  <c:v>82.20000000000002</c:v>
                </c:pt>
                <c:pt idx="48">
                  <c:v>84.30000000000001</c:v>
                </c:pt>
                <c:pt idx="49">
                  <c:v>77.00000000000001</c:v>
                </c:pt>
                <c:pt idx="50">
                  <c:v>67.40000000000002</c:v>
                </c:pt>
                <c:pt idx="51">
                  <c:v>79.70000000000002</c:v>
                </c:pt>
                <c:pt idx="52">
                  <c:v>86.20000000000002</c:v>
                </c:pt>
              </c:numCache>
            </c:numRef>
          </c:val>
          <c:smooth val="0"/>
        </c:ser>
        <c:marker val="1"/>
        <c:axId val="54997236"/>
        <c:axId val="25213077"/>
      </c:line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autoZero"/>
        <c:auto val="1"/>
        <c:lblOffset val="100"/>
        <c:tickLblSkip val="2"/>
        <c:noMultiLvlLbl val="0"/>
      </c:catAx>
      <c:valAx>
        <c:axId val="25213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Uwe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"/>
          <c:w val="0.9672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2'!$O$1</c:f>
              <c:strCache>
                <c:ptCount val="1"/>
                <c:pt idx="0">
                  <c:v>Uwe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2'!$O$2:$O$54</c:f>
              <c:numCache>
                <c:ptCount val="53"/>
                <c:pt idx="1">
                  <c:v>0</c:v>
                </c:pt>
                <c:pt idx="2">
                  <c:v>8.3</c:v>
                </c:pt>
                <c:pt idx="3">
                  <c:v>5.700000000000001</c:v>
                </c:pt>
                <c:pt idx="4">
                  <c:v>5.000000000000001</c:v>
                </c:pt>
                <c:pt idx="5">
                  <c:v>9.100000000000001</c:v>
                </c:pt>
                <c:pt idx="6">
                  <c:v>2.9000000000000012</c:v>
                </c:pt>
                <c:pt idx="7">
                  <c:v>2.9000000000000012</c:v>
                </c:pt>
                <c:pt idx="8">
                  <c:v>5.300000000000001</c:v>
                </c:pt>
                <c:pt idx="9">
                  <c:v>2.400000000000001</c:v>
                </c:pt>
                <c:pt idx="10">
                  <c:v>6.000000000000001</c:v>
                </c:pt>
                <c:pt idx="11">
                  <c:v>6.000000000000001</c:v>
                </c:pt>
                <c:pt idx="12">
                  <c:v>0.10000000000000053</c:v>
                </c:pt>
                <c:pt idx="13">
                  <c:v>-4.8999999999999995</c:v>
                </c:pt>
                <c:pt idx="14">
                  <c:v>-3.0999999999999996</c:v>
                </c:pt>
                <c:pt idx="15">
                  <c:v>14.700000000000001</c:v>
                </c:pt>
                <c:pt idx="16">
                  <c:v>24.4</c:v>
                </c:pt>
                <c:pt idx="17">
                  <c:v>30.2</c:v>
                </c:pt>
                <c:pt idx="18">
                  <c:v>24.799999999999997</c:v>
                </c:pt>
                <c:pt idx="19">
                  <c:v>37.099999999999994</c:v>
                </c:pt>
                <c:pt idx="20">
                  <c:v>39.099999999999994</c:v>
                </c:pt>
                <c:pt idx="21">
                  <c:v>32.49999999999999</c:v>
                </c:pt>
                <c:pt idx="22">
                  <c:v>26.599999999999994</c:v>
                </c:pt>
                <c:pt idx="23">
                  <c:v>26.599999999999994</c:v>
                </c:pt>
                <c:pt idx="24">
                  <c:v>28.199999999999996</c:v>
                </c:pt>
                <c:pt idx="25">
                  <c:v>17.299999999999997</c:v>
                </c:pt>
                <c:pt idx="26">
                  <c:v>22.799999999999997</c:v>
                </c:pt>
                <c:pt idx="27">
                  <c:v>32.199999999999996</c:v>
                </c:pt>
                <c:pt idx="28">
                  <c:v>32.199999999999996</c:v>
                </c:pt>
                <c:pt idx="29">
                  <c:v>32.199999999999996</c:v>
                </c:pt>
                <c:pt idx="30">
                  <c:v>30.399999999999995</c:v>
                </c:pt>
                <c:pt idx="31">
                  <c:v>36.49999999999999</c:v>
                </c:pt>
                <c:pt idx="32">
                  <c:v>29.299999999999994</c:v>
                </c:pt>
                <c:pt idx="33">
                  <c:v>29.299999999999994</c:v>
                </c:pt>
                <c:pt idx="34">
                  <c:v>29.499999999999993</c:v>
                </c:pt>
                <c:pt idx="35">
                  <c:v>21.89999999999999</c:v>
                </c:pt>
                <c:pt idx="36">
                  <c:v>21.89999999999999</c:v>
                </c:pt>
                <c:pt idx="37">
                  <c:v>24.699999999999992</c:v>
                </c:pt>
                <c:pt idx="38">
                  <c:v>16.199999999999992</c:v>
                </c:pt>
                <c:pt idx="39">
                  <c:v>14.199999999999992</c:v>
                </c:pt>
                <c:pt idx="40">
                  <c:v>14.199999999999992</c:v>
                </c:pt>
                <c:pt idx="41">
                  <c:v>14.199999999999992</c:v>
                </c:pt>
                <c:pt idx="42">
                  <c:v>7.999999999999992</c:v>
                </c:pt>
                <c:pt idx="43">
                  <c:v>5.699999999999992</c:v>
                </c:pt>
                <c:pt idx="44">
                  <c:v>5.699999999999992</c:v>
                </c:pt>
                <c:pt idx="45">
                  <c:v>-0.7000000000000082</c:v>
                </c:pt>
                <c:pt idx="46">
                  <c:v>-2.000000000000008</c:v>
                </c:pt>
                <c:pt idx="47">
                  <c:v>-2.000000000000008</c:v>
                </c:pt>
                <c:pt idx="48">
                  <c:v>3.699999999999992</c:v>
                </c:pt>
                <c:pt idx="49">
                  <c:v>4.899999999999992</c:v>
                </c:pt>
                <c:pt idx="50">
                  <c:v>0.19999999999999218</c:v>
                </c:pt>
                <c:pt idx="51">
                  <c:v>-9.100000000000009</c:v>
                </c:pt>
                <c:pt idx="52">
                  <c:v>-3.500000000000009</c:v>
                </c:pt>
              </c:numCache>
            </c:numRef>
          </c:val>
          <c:smooth val="0"/>
        </c:ser>
        <c:marker val="1"/>
        <c:axId val="25591102"/>
        <c:axId val="28993327"/>
      </c:line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 val="autoZero"/>
        <c:auto val="1"/>
        <c:lblOffset val="100"/>
        <c:tickLblSkip val="2"/>
        <c:noMultiLvlLbl val="0"/>
      </c:catAx>
      <c:valAx>
        <c:axId val="2899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"/>
          <c:w val="0.863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'Daten 2'!$C$1</c:f>
              <c:strCache>
                <c:ptCount val="1"/>
                <c:pt idx="0">
                  <c:v>Wolfi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2'!$C$2:$C$54</c:f>
              <c:numCache>
                <c:ptCount val="53"/>
                <c:pt idx="1">
                  <c:v>0</c:v>
                </c:pt>
                <c:pt idx="2">
                  <c:v>-16.1</c:v>
                </c:pt>
                <c:pt idx="3">
                  <c:v>-25.200000000000003</c:v>
                </c:pt>
                <c:pt idx="4">
                  <c:v>-25.300000000000004</c:v>
                </c:pt>
                <c:pt idx="5">
                  <c:v>-18.500000000000004</c:v>
                </c:pt>
                <c:pt idx="6">
                  <c:v>-26.700000000000003</c:v>
                </c:pt>
                <c:pt idx="7">
                  <c:v>-26.700000000000003</c:v>
                </c:pt>
                <c:pt idx="8">
                  <c:v>-26.000000000000004</c:v>
                </c:pt>
                <c:pt idx="9">
                  <c:v>-27.000000000000004</c:v>
                </c:pt>
                <c:pt idx="10">
                  <c:v>-37</c:v>
                </c:pt>
                <c:pt idx="11">
                  <c:v>-46.5</c:v>
                </c:pt>
                <c:pt idx="12">
                  <c:v>-40</c:v>
                </c:pt>
                <c:pt idx="13">
                  <c:v>-41.5</c:v>
                </c:pt>
                <c:pt idx="14">
                  <c:v>-43.4</c:v>
                </c:pt>
                <c:pt idx="15">
                  <c:v>-43.4</c:v>
                </c:pt>
                <c:pt idx="16">
                  <c:v>-44.699999999999996</c:v>
                </c:pt>
                <c:pt idx="17">
                  <c:v>-49.199999999999996</c:v>
                </c:pt>
                <c:pt idx="18">
                  <c:v>-55.099999999999994</c:v>
                </c:pt>
                <c:pt idx="19">
                  <c:v>-55.39999999999999</c:v>
                </c:pt>
                <c:pt idx="20">
                  <c:v>-59.19999999999999</c:v>
                </c:pt>
                <c:pt idx="21">
                  <c:v>-68.39999999999999</c:v>
                </c:pt>
                <c:pt idx="22">
                  <c:v>-70.89999999999999</c:v>
                </c:pt>
                <c:pt idx="23">
                  <c:v>-70.89999999999999</c:v>
                </c:pt>
                <c:pt idx="24">
                  <c:v>-73.8</c:v>
                </c:pt>
                <c:pt idx="25">
                  <c:v>-73.8</c:v>
                </c:pt>
                <c:pt idx="26">
                  <c:v>-80.7</c:v>
                </c:pt>
                <c:pt idx="27">
                  <c:v>-76.8</c:v>
                </c:pt>
                <c:pt idx="28">
                  <c:v>-68.8</c:v>
                </c:pt>
                <c:pt idx="29">
                  <c:v>-68.8</c:v>
                </c:pt>
                <c:pt idx="30">
                  <c:v>-68.8</c:v>
                </c:pt>
                <c:pt idx="31">
                  <c:v>-69.6</c:v>
                </c:pt>
                <c:pt idx="32">
                  <c:v>-72.3</c:v>
                </c:pt>
                <c:pt idx="33">
                  <c:v>-72.3</c:v>
                </c:pt>
                <c:pt idx="34">
                  <c:v>-59.8</c:v>
                </c:pt>
                <c:pt idx="35">
                  <c:v>-64.7</c:v>
                </c:pt>
                <c:pt idx="36">
                  <c:v>-64.7</c:v>
                </c:pt>
                <c:pt idx="37">
                  <c:v>-75.2</c:v>
                </c:pt>
                <c:pt idx="38">
                  <c:v>-76.9</c:v>
                </c:pt>
                <c:pt idx="39">
                  <c:v>-86.30000000000001</c:v>
                </c:pt>
                <c:pt idx="40">
                  <c:v>-87.9</c:v>
                </c:pt>
                <c:pt idx="41">
                  <c:v>-87.9</c:v>
                </c:pt>
                <c:pt idx="42">
                  <c:v>-95.2</c:v>
                </c:pt>
                <c:pt idx="43">
                  <c:v>-85.7</c:v>
                </c:pt>
                <c:pt idx="44">
                  <c:v>-85.7</c:v>
                </c:pt>
                <c:pt idx="45">
                  <c:v>-95.10000000000001</c:v>
                </c:pt>
                <c:pt idx="46">
                  <c:v>-92.10000000000001</c:v>
                </c:pt>
                <c:pt idx="47">
                  <c:v>-92.10000000000001</c:v>
                </c:pt>
                <c:pt idx="48">
                  <c:v>-111.80000000000001</c:v>
                </c:pt>
                <c:pt idx="49">
                  <c:v>-108.4</c:v>
                </c:pt>
                <c:pt idx="50">
                  <c:v>-100.2</c:v>
                </c:pt>
                <c:pt idx="51">
                  <c:v>-94.7</c:v>
                </c:pt>
                <c:pt idx="52">
                  <c:v>-96.3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2'!$F$1</c:f>
              <c:strCache>
                <c:ptCount val="1"/>
                <c:pt idx="0">
                  <c:v>Kali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2'!$F$2:$F$54</c:f>
              <c:numCache>
                <c:ptCount val="53"/>
                <c:pt idx="1">
                  <c:v>0</c:v>
                </c:pt>
                <c:pt idx="2">
                  <c:v>6.6</c:v>
                </c:pt>
                <c:pt idx="3">
                  <c:v>11.6</c:v>
                </c:pt>
                <c:pt idx="4">
                  <c:v>7.5</c:v>
                </c:pt>
                <c:pt idx="5">
                  <c:v>9</c:v>
                </c:pt>
                <c:pt idx="6">
                  <c:v>7.8</c:v>
                </c:pt>
                <c:pt idx="7">
                  <c:v>7.8</c:v>
                </c:pt>
                <c:pt idx="8">
                  <c:v>4.199999999999999</c:v>
                </c:pt>
                <c:pt idx="9">
                  <c:v>4.199999999999999</c:v>
                </c:pt>
                <c:pt idx="10">
                  <c:v>4.199999999999999</c:v>
                </c:pt>
                <c:pt idx="11">
                  <c:v>8.7</c:v>
                </c:pt>
                <c:pt idx="12">
                  <c:v>5.799999999999999</c:v>
                </c:pt>
                <c:pt idx="13">
                  <c:v>10.399999999999999</c:v>
                </c:pt>
                <c:pt idx="14">
                  <c:v>-2.1000000000000014</c:v>
                </c:pt>
                <c:pt idx="15">
                  <c:v>-5.900000000000001</c:v>
                </c:pt>
                <c:pt idx="16">
                  <c:v>-10</c:v>
                </c:pt>
                <c:pt idx="17">
                  <c:v>-10</c:v>
                </c:pt>
                <c:pt idx="18">
                  <c:v>-6.5</c:v>
                </c:pt>
                <c:pt idx="19">
                  <c:v>-19.4</c:v>
                </c:pt>
                <c:pt idx="20">
                  <c:v>-25.2</c:v>
                </c:pt>
                <c:pt idx="21">
                  <c:v>-17.299999999999997</c:v>
                </c:pt>
                <c:pt idx="22">
                  <c:v>-4.899999999999997</c:v>
                </c:pt>
                <c:pt idx="23">
                  <c:v>-4.899999999999997</c:v>
                </c:pt>
                <c:pt idx="24">
                  <c:v>-5.699999999999997</c:v>
                </c:pt>
                <c:pt idx="25">
                  <c:v>1.900000000000003</c:v>
                </c:pt>
                <c:pt idx="26">
                  <c:v>3.600000000000003</c:v>
                </c:pt>
                <c:pt idx="27">
                  <c:v>-7.1999999999999975</c:v>
                </c:pt>
                <c:pt idx="28">
                  <c:v>-4.599999999999998</c:v>
                </c:pt>
                <c:pt idx="29">
                  <c:v>-4.599999999999998</c:v>
                </c:pt>
                <c:pt idx="30">
                  <c:v>-1.5999999999999979</c:v>
                </c:pt>
                <c:pt idx="31">
                  <c:v>-3.3999999999999977</c:v>
                </c:pt>
                <c:pt idx="32">
                  <c:v>6.000000000000003</c:v>
                </c:pt>
                <c:pt idx="33">
                  <c:v>6.000000000000003</c:v>
                </c:pt>
                <c:pt idx="34">
                  <c:v>6.000000000000003</c:v>
                </c:pt>
                <c:pt idx="35">
                  <c:v>27.200000000000003</c:v>
                </c:pt>
                <c:pt idx="36">
                  <c:v>27.200000000000003</c:v>
                </c:pt>
                <c:pt idx="37">
                  <c:v>27.200000000000003</c:v>
                </c:pt>
                <c:pt idx="38">
                  <c:v>27.200000000000003</c:v>
                </c:pt>
                <c:pt idx="39">
                  <c:v>36.800000000000004</c:v>
                </c:pt>
                <c:pt idx="40">
                  <c:v>36.800000000000004</c:v>
                </c:pt>
                <c:pt idx="41">
                  <c:v>36.800000000000004</c:v>
                </c:pt>
                <c:pt idx="42">
                  <c:v>36.800000000000004</c:v>
                </c:pt>
                <c:pt idx="43">
                  <c:v>40.300000000000004</c:v>
                </c:pt>
                <c:pt idx="44">
                  <c:v>40.300000000000004</c:v>
                </c:pt>
                <c:pt idx="45">
                  <c:v>37.6</c:v>
                </c:pt>
                <c:pt idx="46">
                  <c:v>37.6</c:v>
                </c:pt>
                <c:pt idx="47">
                  <c:v>37.6</c:v>
                </c:pt>
                <c:pt idx="48">
                  <c:v>34.1</c:v>
                </c:pt>
                <c:pt idx="49">
                  <c:v>39.300000000000004</c:v>
                </c:pt>
                <c:pt idx="50">
                  <c:v>51.60000000000001</c:v>
                </c:pt>
                <c:pt idx="51">
                  <c:v>51.60000000000001</c:v>
                </c:pt>
                <c:pt idx="52">
                  <c:v>56.400000000000006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2'!$I$1</c:f>
              <c:strCache>
                <c:ptCount val="1"/>
                <c:pt idx="0">
                  <c:v>Schluzi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2'!$I$2:$I$54</c:f>
              <c:numCache>
                <c:ptCount val="53"/>
                <c:pt idx="1">
                  <c:v>0</c:v>
                </c:pt>
                <c:pt idx="2">
                  <c:v>0.5</c:v>
                </c:pt>
                <c:pt idx="3">
                  <c:v>3.3</c:v>
                </c:pt>
                <c:pt idx="4">
                  <c:v>4.9</c:v>
                </c:pt>
                <c:pt idx="5">
                  <c:v>-4.299999999999999</c:v>
                </c:pt>
                <c:pt idx="6">
                  <c:v>-3.199999999999999</c:v>
                </c:pt>
                <c:pt idx="7">
                  <c:v>-3.199999999999999</c:v>
                </c:pt>
                <c:pt idx="8">
                  <c:v>-3.199999999999999</c:v>
                </c:pt>
                <c:pt idx="9">
                  <c:v>7.600000000000001</c:v>
                </c:pt>
                <c:pt idx="10">
                  <c:v>9.900000000000002</c:v>
                </c:pt>
                <c:pt idx="11">
                  <c:v>9.900000000000002</c:v>
                </c:pt>
                <c:pt idx="12">
                  <c:v>4.500000000000002</c:v>
                </c:pt>
                <c:pt idx="13">
                  <c:v>6.400000000000002</c:v>
                </c:pt>
                <c:pt idx="14">
                  <c:v>13.400000000000002</c:v>
                </c:pt>
                <c:pt idx="15">
                  <c:v>11.000000000000002</c:v>
                </c:pt>
                <c:pt idx="16">
                  <c:v>11.000000000000002</c:v>
                </c:pt>
                <c:pt idx="17">
                  <c:v>15.200000000000003</c:v>
                </c:pt>
                <c:pt idx="18">
                  <c:v>15.200000000000003</c:v>
                </c:pt>
                <c:pt idx="19">
                  <c:v>14.700000000000003</c:v>
                </c:pt>
                <c:pt idx="20">
                  <c:v>13.300000000000002</c:v>
                </c:pt>
                <c:pt idx="21">
                  <c:v>14.100000000000003</c:v>
                </c:pt>
                <c:pt idx="22">
                  <c:v>3.0000000000000036</c:v>
                </c:pt>
                <c:pt idx="23">
                  <c:v>3.0000000000000036</c:v>
                </c:pt>
                <c:pt idx="24">
                  <c:v>0.9000000000000035</c:v>
                </c:pt>
                <c:pt idx="25">
                  <c:v>3.4416913763379853E-15</c:v>
                </c:pt>
                <c:pt idx="26">
                  <c:v>2.6000000000000036</c:v>
                </c:pt>
                <c:pt idx="27">
                  <c:v>2.6000000000000036</c:v>
                </c:pt>
                <c:pt idx="28">
                  <c:v>-12.599999999999996</c:v>
                </c:pt>
                <c:pt idx="29">
                  <c:v>-12.599999999999996</c:v>
                </c:pt>
                <c:pt idx="30">
                  <c:v>-2.099999999999996</c:v>
                </c:pt>
                <c:pt idx="31">
                  <c:v>-2.2999999999999963</c:v>
                </c:pt>
                <c:pt idx="32">
                  <c:v>5.0000000000000036</c:v>
                </c:pt>
                <c:pt idx="33">
                  <c:v>5.0000000000000036</c:v>
                </c:pt>
                <c:pt idx="34">
                  <c:v>-13.799999999999997</c:v>
                </c:pt>
                <c:pt idx="35">
                  <c:v>-21.4</c:v>
                </c:pt>
                <c:pt idx="36">
                  <c:v>-21.4</c:v>
                </c:pt>
                <c:pt idx="37">
                  <c:v>-28.099999999999998</c:v>
                </c:pt>
                <c:pt idx="38">
                  <c:v>-23.4</c:v>
                </c:pt>
                <c:pt idx="39">
                  <c:v>-23.4</c:v>
                </c:pt>
                <c:pt idx="40">
                  <c:v>-10.599999999999998</c:v>
                </c:pt>
                <c:pt idx="41">
                  <c:v>-10.599999999999998</c:v>
                </c:pt>
                <c:pt idx="42">
                  <c:v>-8.099999999999998</c:v>
                </c:pt>
                <c:pt idx="43">
                  <c:v>-17</c:v>
                </c:pt>
                <c:pt idx="44">
                  <c:v>-17</c:v>
                </c:pt>
                <c:pt idx="45">
                  <c:v>-9.6</c:v>
                </c:pt>
                <c:pt idx="46">
                  <c:v>-14.8</c:v>
                </c:pt>
                <c:pt idx="47">
                  <c:v>-14.8</c:v>
                </c:pt>
                <c:pt idx="48">
                  <c:v>0.5999999999999996</c:v>
                </c:pt>
                <c:pt idx="49">
                  <c:v>-1.9000000000000004</c:v>
                </c:pt>
                <c:pt idx="50">
                  <c:v>-6.1000000000000005</c:v>
                </c:pt>
                <c:pt idx="51">
                  <c:v>-11.4</c:v>
                </c:pt>
                <c:pt idx="52">
                  <c:v>-26.200000000000003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2'!$L$1</c:f>
              <c:strCache>
                <c:ptCount val="1"/>
                <c:pt idx="0">
                  <c:v>Frank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2'!$L$2:$L$54</c:f>
              <c:numCache>
                <c:ptCount val="53"/>
                <c:pt idx="1">
                  <c:v>0</c:v>
                </c:pt>
                <c:pt idx="2">
                  <c:v>2.1</c:v>
                </c:pt>
                <c:pt idx="3">
                  <c:v>6</c:v>
                </c:pt>
                <c:pt idx="4">
                  <c:v>9.3</c:v>
                </c:pt>
                <c:pt idx="5">
                  <c:v>6.700000000000001</c:v>
                </c:pt>
                <c:pt idx="6">
                  <c:v>6.700000000000001</c:v>
                </c:pt>
                <c:pt idx="7">
                  <c:v>6.700000000000001</c:v>
                </c:pt>
                <c:pt idx="8">
                  <c:v>8.4</c:v>
                </c:pt>
                <c:pt idx="9">
                  <c:v>10.200000000000001</c:v>
                </c:pt>
                <c:pt idx="10">
                  <c:v>22.8</c:v>
                </c:pt>
                <c:pt idx="11">
                  <c:v>27.8</c:v>
                </c:pt>
                <c:pt idx="12">
                  <c:v>35.5</c:v>
                </c:pt>
                <c:pt idx="13">
                  <c:v>35.5</c:v>
                </c:pt>
                <c:pt idx="14">
                  <c:v>41</c:v>
                </c:pt>
                <c:pt idx="15">
                  <c:v>38.7</c:v>
                </c:pt>
                <c:pt idx="16">
                  <c:v>37.400000000000006</c:v>
                </c:pt>
                <c:pt idx="17">
                  <c:v>39.60000000000001</c:v>
                </c:pt>
                <c:pt idx="18">
                  <c:v>47.60000000000001</c:v>
                </c:pt>
                <c:pt idx="19">
                  <c:v>49.10000000000001</c:v>
                </c:pt>
                <c:pt idx="20">
                  <c:v>57.10000000000001</c:v>
                </c:pt>
                <c:pt idx="21">
                  <c:v>64.30000000000001</c:v>
                </c:pt>
                <c:pt idx="22">
                  <c:v>71.30000000000001</c:v>
                </c:pt>
                <c:pt idx="23">
                  <c:v>71.30000000000001</c:v>
                </c:pt>
                <c:pt idx="24">
                  <c:v>66.50000000000001</c:v>
                </c:pt>
                <c:pt idx="25">
                  <c:v>70.70000000000002</c:v>
                </c:pt>
                <c:pt idx="26">
                  <c:v>67.80000000000001</c:v>
                </c:pt>
                <c:pt idx="27">
                  <c:v>65.30000000000001</c:v>
                </c:pt>
                <c:pt idx="28">
                  <c:v>69.30000000000001</c:v>
                </c:pt>
                <c:pt idx="29">
                  <c:v>69.30000000000001</c:v>
                </c:pt>
                <c:pt idx="30">
                  <c:v>57.70000000000001</c:v>
                </c:pt>
                <c:pt idx="31">
                  <c:v>53.70000000000001</c:v>
                </c:pt>
                <c:pt idx="32">
                  <c:v>46.10000000000001</c:v>
                </c:pt>
                <c:pt idx="33">
                  <c:v>46.10000000000001</c:v>
                </c:pt>
                <c:pt idx="34">
                  <c:v>58.00000000000001</c:v>
                </c:pt>
                <c:pt idx="35">
                  <c:v>57.70000000000001</c:v>
                </c:pt>
                <c:pt idx="36">
                  <c:v>57.70000000000001</c:v>
                </c:pt>
                <c:pt idx="37">
                  <c:v>65.70000000000002</c:v>
                </c:pt>
                <c:pt idx="38">
                  <c:v>64.90000000000002</c:v>
                </c:pt>
                <c:pt idx="39">
                  <c:v>57.80000000000002</c:v>
                </c:pt>
                <c:pt idx="40">
                  <c:v>58.100000000000016</c:v>
                </c:pt>
                <c:pt idx="41">
                  <c:v>58.100000000000016</c:v>
                </c:pt>
                <c:pt idx="42">
                  <c:v>69.40000000000002</c:v>
                </c:pt>
                <c:pt idx="43">
                  <c:v>68.20000000000002</c:v>
                </c:pt>
                <c:pt idx="44">
                  <c:v>68.20000000000002</c:v>
                </c:pt>
                <c:pt idx="45">
                  <c:v>79.30000000000001</c:v>
                </c:pt>
                <c:pt idx="46">
                  <c:v>82.20000000000002</c:v>
                </c:pt>
                <c:pt idx="47">
                  <c:v>82.20000000000002</c:v>
                </c:pt>
                <c:pt idx="48">
                  <c:v>84.30000000000001</c:v>
                </c:pt>
                <c:pt idx="49">
                  <c:v>77.00000000000001</c:v>
                </c:pt>
                <c:pt idx="50">
                  <c:v>67.40000000000002</c:v>
                </c:pt>
                <c:pt idx="51">
                  <c:v>79.70000000000002</c:v>
                </c:pt>
                <c:pt idx="52">
                  <c:v>86.20000000000002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2'!$O$1</c:f>
              <c:strCache>
                <c:ptCount val="1"/>
                <c:pt idx="0">
                  <c:v>Uwe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2'!$O$2:$O$54</c:f>
              <c:numCache>
                <c:ptCount val="53"/>
                <c:pt idx="1">
                  <c:v>0</c:v>
                </c:pt>
                <c:pt idx="2">
                  <c:v>8.3</c:v>
                </c:pt>
                <c:pt idx="3">
                  <c:v>5.700000000000001</c:v>
                </c:pt>
                <c:pt idx="4">
                  <c:v>5.000000000000001</c:v>
                </c:pt>
                <c:pt idx="5">
                  <c:v>9.100000000000001</c:v>
                </c:pt>
                <c:pt idx="6">
                  <c:v>2.9000000000000012</c:v>
                </c:pt>
                <c:pt idx="7">
                  <c:v>2.9000000000000012</c:v>
                </c:pt>
                <c:pt idx="8">
                  <c:v>5.300000000000001</c:v>
                </c:pt>
                <c:pt idx="9">
                  <c:v>2.400000000000001</c:v>
                </c:pt>
                <c:pt idx="10">
                  <c:v>6.000000000000001</c:v>
                </c:pt>
                <c:pt idx="11">
                  <c:v>6.000000000000001</c:v>
                </c:pt>
                <c:pt idx="12">
                  <c:v>0.10000000000000053</c:v>
                </c:pt>
                <c:pt idx="13">
                  <c:v>-4.8999999999999995</c:v>
                </c:pt>
                <c:pt idx="14">
                  <c:v>-3.0999999999999996</c:v>
                </c:pt>
                <c:pt idx="15">
                  <c:v>14.700000000000001</c:v>
                </c:pt>
                <c:pt idx="16">
                  <c:v>24.4</c:v>
                </c:pt>
                <c:pt idx="17">
                  <c:v>30.2</c:v>
                </c:pt>
                <c:pt idx="18">
                  <c:v>24.799999999999997</c:v>
                </c:pt>
                <c:pt idx="19">
                  <c:v>37.099999999999994</c:v>
                </c:pt>
                <c:pt idx="20">
                  <c:v>39.099999999999994</c:v>
                </c:pt>
                <c:pt idx="21">
                  <c:v>32.49999999999999</c:v>
                </c:pt>
                <c:pt idx="22">
                  <c:v>26.599999999999994</c:v>
                </c:pt>
                <c:pt idx="23">
                  <c:v>26.599999999999994</c:v>
                </c:pt>
                <c:pt idx="24">
                  <c:v>28.199999999999996</c:v>
                </c:pt>
                <c:pt idx="25">
                  <c:v>17.299999999999997</c:v>
                </c:pt>
                <c:pt idx="26">
                  <c:v>22.799999999999997</c:v>
                </c:pt>
                <c:pt idx="27">
                  <c:v>32.199999999999996</c:v>
                </c:pt>
                <c:pt idx="28">
                  <c:v>32.199999999999996</c:v>
                </c:pt>
                <c:pt idx="29">
                  <c:v>32.199999999999996</c:v>
                </c:pt>
                <c:pt idx="30">
                  <c:v>30.399999999999995</c:v>
                </c:pt>
                <c:pt idx="31">
                  <c:v>36.49999999999999</c:v>
                </c:pt>
                <c:pt idx="32">
                  <c:v>29.299999999999994</c:v>
                </c:pt>
                <c:pt idx="33">
                  <c:v>29.299999999999994</c:v>
                </c:pt>
                <c:pt idx="34">
                  <c:v>29.499999999999993</c:v>
                </c:pt>
                <c:pt idx="35">
                  <c:v>21.89999999999999</c:v>
                </c:pt>
                <c:pt idx="36">
                  <c:v>21.89999999999999</c:v>
                </c:pt>
                <c:pt idx="37">
                  <c:v>24.699999999999992</c:v>
                </c:pt>
                <c:pt idx="38">
                  <c:v>16.199999999999992</c:v>
                </c:pt>
                <c:pt idx="39">
                  <c:v>14.199999999999992</c:v>
                </c:pt>
                <c:pt idx="40">
                  <c:v>14.199999999999992</c:v>
                </c:pt>
                <c:pt idx="41">
                  <c:v>14.199999999999992</c:v>
                </c:pt>
                <c:pt idx="42">
                  <c:v>7.999999999999992</c:v>
                </c:pt>
                <c:pt idx="43">
                  <c:v>5.699999999999992</c:v>
                </c:pt>
                <c:pt idx="44">
                  <c:v>5.699999999999992</c:v>
                </c:pt>
                <c:pt idx="45">
                  <c:v>-0.7000000000000082</c:v>
                </c:pt>
                <c:pt idx="46">
                  <c:v>-2.000000000000008</c:v>
                </c:pt>
                <c:pt idx="47">
                  <c:v>-2.000000000000008</c:v>
                </c:pt>
                <c:pt idx="48">
                  <c:v>3.699999999999992</c:v>
                </c:pt>
                <c:pt idx="49">
                  <c:v>4.899999999999992</c:v>
                </c:pt>
                <c:pt idx="50">
                  <c:v>0.19999999999999218</c:v>
                </c:pt>
                <c:pt idx="51">
                  <c:v>-9.100000000000009</c:v>
                </c:pt>
                <c:pt idx="52">
                  <c:v>-3.500000000000009</c:v>
                </c:pt>
              </c:numCache>
            </c:numRef>
          </c:val>
          <c:smooth val="0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8121"/>
        <c:crosses val="autoZero"/>
        <c:auto val="1"/>
        <c:lblOffset val="100"/>
        <c:tickLblSkip val="3"/>
        <c:noMultiLvlLbl val="0"/>
      </c:catAx>
      <c:valAx>
        <c:axId val="66758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83"/>
          <c:w val="0.111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Gewinn/Verlust/Spende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65"/>
          <c:w val="0.90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Statistik!$C$1:$C$1</c:f>
              <c:strCache>
                <c:ptCount val="1"/>
                <c:pt idx="0">
                  <c:v>+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Statistik!$C$2:$C$7</c:f>
              <c:numCache/>
            </c:numRef>
          </c:val>
        </c:ser>
        <c:ser>
          <c:idx val="1"/>
          <c:order val="1"/>
          <c:tx>
            <c:strRef>
              <c:f>Statistik!$D$1:$D$1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  <c:ser>
          <c:idx val="2"/>
          <c:order val="2"/>
          <c:tx>
            <c:strRef>
              <c:f>Statistik!$F$1:$F$1</c:f>
              <c:strCache>
                <c:ptCount val="1"/>
                <c:pt idx="0">
                  <c:v>Spende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  <c:axId val="13825520"/>
        <c:axId val="57320817"/>
      </c:bar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1475"/>
          <c:w val="0.0717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Eingezahlt in Kasse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61"/>
          <c:w val="0.884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mit Spende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8425"/>
          <c:w val="0.6255"/>
          <c:h val="0.52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ohne Spende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75"/>
          <c:y val="0.31225"/>
          <c:w val="0.61625"/>
          <c:h val="0.49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Spende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5"/>
          <c:y val="0.29475"/>
          <c:w val="0.6425"/>
          <c:h val="0.4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mit Spende ohne Gast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4"/>
          <c:y val="0.41225"/>
          <c:w val="0.20875"/>
          <c:h val="0.32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Statistik!$A$2:$A$6</c:f>
              <c:strCache/>
            </c:strRef>
          </c:cat>
          <c:val>
            <c:numRef>
              <c:f>Statistik!$G$2:$G$6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2175"/>
          <c:w val="0.955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Spieler!$B$3:$B$54</c:f>
              <c:numCache/>
            </c:numRef>
          </c:val>
        </c:ser>
        <c:axId val="45162276"/>
        <c:axId val="3807301"/>
      </c:bar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 val="autoZero"/>
        <c:auto val="1"/>
        <c:lblOffset val="100"/>
        <c:tickLblSkip val="2"/>
        <c:noMultiLvlLbl val="0"/>
      </c:catAx>
      <c:valAx>
        <c:axId val="3807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Wolfi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Spieler!$A$3:$A$54</c:f>
              <c:numCache/>
            </c:numRef>
          </c:val>
        </c:ser>
        <c:axId val="34265710"/>
        <c:axId val="39955935"/>
      </c:bar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 val="autoZero"/>
        <c:auto val="1"/>
        <c:lblOffset val="100"/>
        <c:tickLblSkip val="2"/>
        <c:noMultiLvlLbl val="0"/>
      </c:catAx>
      <c:valAx>
        <c:axId val="3995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6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104775</xdr:rowOff>
    </xdr:from>
    <xdr:to>
      <xdr:col>8</xdr:col>
      <xdr:colOff>390525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9050" y="2809875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9</xdr:col>
      <xdr:colOff>419100</xdr:colOff>
      <xdr:row>60</xdr:row>
      <xdr:rowOff>85725</xdr:rowOff>
    </xdr:to>
    <xdr:graphicFrame>
      <xdr:nvGraphicFramePr>
        <xdr:cNvPr id="2" name="Chart 6"/>
        <xdr:cNvGraphicFramePr/>
      </xdr:nvGraphicFramePr>
      <xdr:xfrm>
        <a:off x="0" y="67818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371475</xdr:colOff>
      <xdr:row>85</xdr:row>
      <xdr:rowOff>9525</xdr:rowOff>
    </xdr:to>
    <xdr:graphicFrame>
      <xdr:nvGraphicFramePr>
        <xdr:cNvPr id="3" name="Chart 7"/>
        <xdr:cNvGraphicFramePr/>
      </xdr:nvGraphicFramePr>
      <xdr:xfrm>
        <a:off x="0" y="10753725"/>
        <a:ext cx="64674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142875</xdr:rowOff>
    </xdr:from>
    <xdr:to>
      <xdr:col>4</xdr:col>
      <xdr:colOff>190500</xdr:colOff>
      <xdr:row>109</xdr:row>
      <xdr:rowOff>95250</xdr:rowOff>
    </xdr:to>
    <xdr:graphicFrame>
      <xdr:nvGraphicFramePr>
        <xdr:cNvPr id="4" name="Chart 8"/>
        <xdr:cNvGraphicFramePr/>
      </xdr:nvGraphicFramePr>
      <xdr:xfrm>
        <a:off x="0" y="14830425"/>
        <a:ext cx="32385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85</xdr:row>
      <xdr:rowOff>142875</xdr:rowOff>
    </xdr:from>
    <xdr:to>
      <xdr:col>8</xdr:col>
      <xdr:colOff>285750</xdr:colOff>
      <xdr:row>109</xdr:row>
      <xdr:rowOff>95250</xdr:rowOff>
    </xdr:to>
    <xdr:graphicFrame>
      <xdr:nvGraphicFramePr>
        <xdr:cNvPr id="5" name="Chart 9"/>
        <xdr:cNvGraphicFramePr/>
      </xdr:nvGraphicFramePr>
      <xdr:xfrm>
        <a:off x="3267075" y="14830425"/>
        <a:ext cx="31146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85</xdr:row>
      <xdr:rowOff>142875</xdr:rowOff>
    </xdr:from>
    <xdr:to>
      <xdr:col>9</xdr:col>
      <xdr:colOff>1152525</xdr:colOff>
      <xdr:row>109</xdr:row>
      <xdr:rowOff>85725</xdr:rowOff>
    </xdr:to>
    <xdr:graphicFrame>
      <xdr:nvGraphicFramePr>
        <xdr:cNvPr id="6" name="Chart 10"/>
        <xdr:cNvGraphicFramePr/>
      </xdr:nvGraphicFramePr>
      <xdr:xfrm>
        <a:off x="6400800" y="14830425"/>
        <a:ext cx="291465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9525</xdr:rowOff>
    </xdr:from>
    <xdr:to>
      <xdr:col>5</xdr:col>
      <xdr:colOff>66675</xdr:colOff>
      <xdr:row>125</xdr:row>
      <xdr:rowOff>66675</xdr:rowOff>
    </xdr:to>
    <xdr:graphicFrame>
      <xdr:nvGraphicFramePr>
        <xdr:cNvPr id="7" name="Chart 11"/>
        <xdr:cNvGraphicFramePr/>
      </xdr:nvGraphicFramePr>
      <xdr:xfrm>
        <a:off x="0" y="18745200"/>
        <a:ext cx="38766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7</xdr:col>
      <xdr:colOff>561975</xdr:colOff>
      <xdr:row>70</xdr:row>
      <xdr:rowOff>123825</xdr:rowOff>
    </xdr:to>
    <xdr:graphicFrame>
      <xdr:nvGraphicFramePr>
        <xdr:cNvPr id="3" name="Chart 3"/>
        <xdr:cNvGraphicFramePr/>
      </xdr:nvGraphicFramePr>
      <xdr:xfrm>
        <a:off x="0" y="7639050"/>
        <a:ext cx="58959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123825</xdr:rowOff>
    </xdr:from>
    <xdr:to>
      <xdr:col>7</xdr:col>
      <xdr:colOff>561975</xdr:colOff>
      <xdr:row>94</xdr:row>
      <xdr:rowOff>66675</xdr:rowOff>
    </xdr:to>
    <xdr:graphicFrame>
      <xdr:nvGraphicFramePr>
        <xdr:cNvPr id="4" name="Chart 4"/>
        <xdr:cNvGraphicFramePr/>
      </xdr:nvGraphicFramePr>
      <xdr:xfrm>
        <a:off x="0" y="11468100"/>
        <a:ext cx="58959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47625</xdr:rowOff>
    </xdr:from>
    <xdr:to>
      <xdr:col>7</xdr:col>
      <xdr:colOff>561975</xdr:colOff>
      <xdr:row>117</xdr:row>
      <xdr:rowOff>152400</xdr:rowOff>
    </xdr:to>
    <xdr:graphicFrame>
      <xdr:nvGraphicFramePr>
        <xdr:cNvPr id="5" name="Chart 5"/>
        <xdr:cNvGraphicFramePr/>
      </xdr:nvGraphicFramePr>
      <xdr:xfrm>
        <a:off x="0" y="15278100"/>
        <a:ext cx="58959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9525</xdr:rowOff>
    </xdr:from>
    <xdr:to>
      <xdr:col>15</xdr:col>
      <xdr:colOff>561975</xdr:colOff>
      <xdr:row>23</xdr:row>
      <xdr:rowOff>114300</xdr:rowOff>
    </xdr:to>
    <xdr:graphicFrame>
      <xdr:nvGraphicFramePr>
        <xdr:cNvPr id="6" name="Chart 7"/>
        <xdr:cNvGraphicFramePr/>
      </xdr:nvGraphicFramePr>
      <xdr:xfrm>
        <a:off x="6038850" y="9525"/>
        <a:ext cx="58959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23</xdr:row>
      <xdr:rowOff>123825</xdr:rowOff>
    </xdr:from>
    <xdr:to>
      <xdr:col>15</xdr:col>
      <xdr:colOff>552450</xdr:colOff>
      <xdr:row>47</xdr:row>
      <xdr:rowOff>38100</xdr:rowOff>
    </xdr:to>
    <xdr:graphicFrame>
      <xdr:nvGraphicFramePr>
        <xdr:cNvPr id="7" name="Chart 8"/>
        <xdr:cNvGraphicFramePr/>
      </xdr:nvGraphicFramePr>
      <xdr:xfrm>
        <a:off x="6038850" y="3848100"/>
        <a:ext cx="5886450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47</xdr:row>
      <xdr:rowOff>28575</xdr:rowOff>
    </xdr:from>
    <xdr:to>
      <xdr:col>15</xdr:col>
      <xdr:colOff>552450</xdr:colOff>
      <xdr:row>70</xdr:row>
      <xdr:rowOff>114300</xdr:rowOff>
    </xdr:to>
    <xdr:graphicFrame>
      <xdr:nvGraphicFramePr>
        <xdr:cNvPr id="8" name="Chart 9"/>
        <xdr:cNvGraphicFramePr/>
      </xdr:nvGraphicFramePr>
      <xdr:xfrm>
        <a:off x="6038850" y="7639050"/>
        <a:ext cx="5886450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70</xdr:row>
      <xdr:rowOff>114300</xdr:rowOff>
    </xdr:from>
    <xdr:to>
      <xdr:col>15</xdr:col>
      <xdr:colOff>561975</xdr:colOff>
      <xdr:row>94</xdr:row>
      <xdr:rowOff>66675</xdr:rowOff>
    </xdr:to>
    <xdr:graphicFrame>
      <xdr:nvGraphicFramePr>
        <xdr:cNvPr id="9" name="Chart 10"/>
        <xdr:cNvGraphicFramePr/>
      </xdr:nvGraphicFramePr>
      <xdr:xfrm>
        <a:off x="6038850" y="11458575"/>
        <a:ext cx="5895975" cy="3838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94</xdr:row>
      <xdr:rowOff>66675</xdr:rowOff>
    </xdr:from>
    <xdr:to>
      <xdr:col>15</xdr:col>
      <xdr:colOff>552450</xdr:colOff>
      <xdr:row>118</xdr:row>
      <xdr:rowOff>0</xdr:rowOff>
    </xdr:to>
    <xdr:graphicFrame>
      <xdr:nvGraphicFramePr>
        <xdr:cNvPr id="10" name="Chart 11"/>
        <xdr:cNvGraphicFramePr/>
      </xdr:nvGraphicFramePr>
      <xdr:xfrm>
        <a:off x="6038850" y="15297150"/>
        <a:ext cx="588645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118</xdr:row>
      <xdr:rowOff>38100</xdr:rowOff>
    </xdr:from>
    <xdr:to>
      <xdr:col>12</xdr:col>
      <xdr:colOff>485775</xdr:colOff>
      <xdr:row>157</xdr:row>
      <xdr:rowOff>152400</xdr:rowOff>
    </xdr:to>
    <xdr:graphicFrame>
      <xdr:nvGraphicFramePr>
        <xdr:cNvPr id="11" name="Chart 13"/>
        <xdr:cNvGraphicFramePr/>
      </xdr:nvGraphicFramePr>
      <xdr:xfrm>
        <a:off x="9525" y="19154775"/>
        <a:ext cx="9563100" cy="642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80</xdr:row>
      <xdr:rowOff>9525</xdr:rowOff>
    </xdr:from>
    <xdr:to>
      <xdr:col>14</xdr:col>
      <xdr:colOff>247650</xdr:colOff>
      <xdr:row>90</xdr:row>
      <xdr:rowOff>19050</xdr:rowOff>
    </xdr:to>
    <xdr:sp>
      <xdr:nvSpPr>
        <xdr:cNvPr id="1" name="Gerade Verbindung mit Pfeil 4"/>
        <xdr:cNvSpPr>
          <a:spLocks/>
        </xdr:cNvSpPr>
      </xdr:nvSpPr>
      <xdr:spPr>
        <a:xfrm rot="10800000" flipV="1">
          <a:off x="4267200" y="9420225"/>
          <a:ext cx="2247900" cy="1628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90</xdr:row>
      <xdr:rowOff>95250</xdr:rowOff>
    </xdr:from>
    <xdr:to>
      <xdr:col>11</xdr:col>
      <xdr:colOff>428625</xdr:colOff>
      <xdr:row>94</xdr:row>
      <xdr:rowOff>95250</xdr:rowOff>
    </xdr:to>
    <xdr:sp>
      <xdr:nvSpPr>
        <xdr:cNvPr id="2" name="Gerade Verbindung mit Pfeil 6"/>
        <xdr:cNvSpPr>
          <a:spLocks/>
        </xdr:cNvSpPr>
      </xdr:nvSpPr>
      <xdr:spPr>
        <a:xfrm flipV="1">
          <a:off x="2114550" y="11125200"/>
          <a:ext cx="3238500" cy="647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9" max="9" width="31.00390625" style="0" customWidth="1"/>
    <col min="10" max="10" width="18.7109375" style="0" customWidth="1"/>
  </cols>
  <sheetData>
    <row r="1" spans="1:7" ht="13.5" thickBot="1">
      <c r="A1" s="33"/>
      <c r="B1" s="48" t="s">
        <v>11</v>
      </c>
      <c r="C1" s="34" t="s">
        <v>3</v>
      </c>
      <c r="D1" s="49" t="s">
        <v>4</v>
      </c>
      <c r="E1" s="64" t="s">
        <v>17</v>
      </c>
      <c r="F1" s="48" t="s">
        <v>12</v>
      </c>
      <c r="G1" s="35" t="s">
        <v>14</v>
      </c>
    </row>
    <row r="2" spans="1:10" ht="19.5" customHeight="1" thickBot="1">
      <c r="A2" s="43" t="s">
        <v>2</v>
      </c>
      <c r="B2" s="39">
        <f>Daten!D61</f>
        <v>-96.30000000000001</v>
      </c>
      <c r="C2" s="12">
        <f>Daten!D57</f>
        <v>68</v>
      </c>
      <c r="D2" s="41">
        <f>Daten!E57</f>
        <v>-164.3</v>
      </c>
      <c r="E2" s="65">
        <f>Daten!C78</f>
        <v>7</v>
      </c>
      <c r="F2" s="39">
        <f>Daten!F57</f>
        <v>8</v>
      </c>
      <c r="G2" s="36">
        <f>SUM(F2-D2)</f>
        <v>172.3</v>
      </c>
      <c r="I2" s="50" t="s">
        <v>59</v>
      </c>
      <c r="J2" s="97">
        <f>Daten!V61</f>
        <v>847</v>
      </c>
    </row>
    <row r="3" spans="1:10" ht="19.5" customHeight="1" thickBot="1">
      <c r="A3" s="44" t="s">
        <v>5</v>
      </c>
      <c r="B3" s="40">
        <f>Daten!G61</f>
        <v>56.400000000000006</v>
      </c>
      <c r="C3" s="11">
        <f>Daten!G57</f>
        <v>126.9</v>
      </c>
      <c r="D3" s="42">
        <f>Daten!H57</f>
        <v>-70.5</v>
      </c>
      <c r="E3" s="66">
        <f>Daten!C79</f>
        <v>8</v>
      </c>
      <c r="F3" s="40">
        <f>Daten!I57</f>
        <v>72</v>
      </c>
      <c r="G3" s="37">
        <f>SUM(F3,-D3)</f>
        <v>142.5</v>
      </c>
      <c r="J3" s="51"/>
    </row>
    <row r="4" spans="1:10" ht="19.5" customHeight="1" thickBot="1">
      <c r="A4" s="44" t="s">
        <v>6</v>
      </c>
      <c r="B4" s="40">
        <f>Daten!J61</f>
        <v>-26.19999999999999</v>
      </c>
      <c r="C4" s="11">
        <f>Daten!J57</f>
        <v>96.20000000000002</v>
      </c>
      <c r="D4" s="42">
        <f>Daten!K57</f>
        <v>-122.4</v>
      </c>
      <c r="E4" s="66">
        <f>Daten!C80</f>
        <v>10</v>
      </c>
      <c r="F4" s="40">
        <f>Daten!L57</f>
        <v>50</v>
      </c>
      <c r="G4" s="37">
        <f>SUM(F4,-D4)</f>
        <v>172.4</v>
      </c>
      <c r="H4" s="30"/>
      <c r="I4" s="98" t="s">
        <v>19</v>
      </c>
      <c r="J4" s="99">
        <f>SUM('Daten 2'!E80:F80)</f>
        <v>2680.6999999999994</v>
      </c>
    </row>
    <row r="5" spans="1:7" ht="19.5" customHeight="1" thickBot="1">
      <c r="A5" s="44" t="s">
        <v>7</v>
      </c>
      <c r="B5" s="40">
        <f>Daten!M61</f>
        <v>86.20000000000003</v>
      </c>
      <c r="C5" s="11">
        <f>Daten!M57</f>
        <v>152.10000000000002</v>
      </c>
      <c r="D5" s="42">
        <f>Daten!N57</f>
        <v>-65.89999999999999</v>
      </c>
      <c r="E5" s="66">
        <f>Daten!C81</f>
        <v>8</v>
      </c>
      <c r="F5" s="40">
        <f>Daten!O57</f>
        <v>64.1</v>
      </c>
      <c r="G5" s="37">
        <f>SUM(F5,-D5)</f>
        <v>130</v>
      </c>
    </row>
    <row r="6" spans="1:15" ht="19.5" customHeight="1">
      <c r="A6" s="44" t="s">
        <v>8</v>
      </c>
      <c r="B6" s="40">
        <f>Daten!P61</f>
        <v>-3.500000000000014</v>
      </c>
      <c r="C6" s="11">
        <f>Daten!P57</f>
        <v>105.89999999999999</v>
      </c>
      <c r="D6" s="42">
        <f>Daten!Q57</f>
        <v>-109.4</v>
      </c>
      <c r="E6" s="66">
        <f>Daten!C82</f>
        <v>8</v>
      </c>
      <c r="F6" s="40">
        <f>Daten!R57</f>
        <v>34</v>
      </c>
      <c r="G6" s="37">
        <f>SUM(F6,-D6)</f>
        <v>143.4</v>
      </c>
      <c r="I6" s="113" t="s">
        <v>39</v>
      </c>
      <c r="J6" s="114">
        <f>SUM('Daten 2'!L91:M91)</f>
        <v>99.45096198967624</v>
      </c>
      <c r="K6" s="142" t="s">
        <v>38</v>
      </c>
      <c r="L6" s="143"/>
      <c r="M6" s="149" t="s">
        <v>44</v>
      </c>
      <c r="N6" s="150"/>
      <c r="O6" s="151"/>
    </row>
    <row r="7" spans="1:15" ht="19.5" customHeight="1" thickBot="1">
      <c r="A7" s="45" t="s">
        <v>9</v>
      </c>
      <c r="B7" s="46">
        <f>Daten!S61</f>
        <v>-22.699999999999996</v>
      </c>
      <c r="C7" s="13">
        <f>Daten!S57</f>
        <v>35.2</v>
      </c>
      <c r="D7" s="47">
        <f>Daten!T57</f>
        <v>-57.9</v>
      </c>
      <c r="E7" s="67">
        <v>1</v>
      </c>
      <c r="F7" s="46">
        <f>Daten!U57</f>
        <v>34.6</v>
      </c>
      <c r="G7" s="38">
        <f>SUM(F7,-D7)</f>
        <v>92.5</v>
      </c>
      <c r="I7" s="115" t="s">
        <v>41</v>
      </c>
      <c r="J7" s="116">
        <f>SUM('Daten 2'!I96:K96)</f>
        <v>42296.15673392773</v>
      </c>
      <c r="K7" s="144" t="s">
        <v>42</v>
      </c>
      <c r="L7" s="145"/>
      <c r="M7" s="146" t="s">
        <v>44</v>
      </c>
      <c r="N7" s="147"/>
      <c r="O7" s="148"/>
    </row>
    <row r="8" ht="13.5" thickBot="1"/>
    <row r="9" spans="1:15" ht="19.5" customHeight="1" thickBot="1">
      <c r="A9" s="28"/>
      <c r="B9" s="29"/>
      <c r="C9" s="29">
        <f>SUM(C2:C7)</f>
        <v>584.3000000000001</v>
      </c>
      <c r="D9" s="29">
        <f>SUM(D2:D7)</f>
        <v>-590.4</v>
      </c>
      <c r="E9" s="68">
        <f>SUM(E2:E7)</f>
        <v>42</v>
      </c>
      <c r="F9" s="29">
        <f>SUM(F2:F7)</f>
        <v>262.7</v>
      </c>
      <c r="G9" s="29">
        <f>SUM(G2:G8)</f>
        <v>853.1</v>
      </c>
      <c r="I9" s="117" t="s">
        <v>41</v>
      </c>
      <c r="J9" s="118">
        <f>SUM('Daten 2'!I99:K99)</f>
        <v>42459.75356640075</v>
      </c>
      <c r="K9" s="152" t="s">
        <v>42</v>
      </c>
      <c r="L9" s="152"/>
      <c r="M9" s="153" t="s">
        <v>60</v>
      </c>
      <c r="N9" s="154"/>
      <c r="O9" s="155"/>
    </row>
    <row r="10" spans="9:10" ht="36.75" customHeight="1">
      <c r="I10" s="32"/>
      <c r="J10" s="32"/>
    </row>
  </sheetData>
  <sheetProtection password="945F" sheet="1" selectLockedCells="1" selectUnlockedCells="1"/>
  <mergeCells count="6">
    <mergeCell ref="K6:L6"/>
    <mergeCell ref="K7:L7"/>
    <mergeCell ref="M7:O7"/>
    <mergeCell ref="M6:O6"/>
    <mergeCell ref="K9:L9"/>
    <mergeCell ref="M9:O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zoomScalePageLayoutView="0" workbookViewId="0" topLeftCell="B1">
      <selection activeCell="C48" sqref="C48"/>
    </sheetView>
  </sheetViews>
  <sheetFormatPr defaultColWidth="11.421875" defaultRowHeight="12.75"/>
  <cols>
    <col min="1" max="1" width="4.140625" style="9" bestFit="1" customWidth="1"/>
    <col min="2" max="2" width="8.7109375" style="10" bestFit="1" customWidth="1"/>
    <col min="3" max="3" width="11.421875" style="10" customWidth="1"/>
    <col min="4" max="4" width="6.7109375" style="10" customWidth="1"/>
    <col min="5" max="5" width="6.7109375" style="77" customWidth="1"/>
    <col min="6" max="7" width="6.7109375" style="10" customWidth="1"/>
    <col min="8" max="8" width="6.7109375" style="77" customWidth="1"/>
    <col min="9" max="10" width="6.7109375" style="10" customWidth="1"/>
    <col min="11" max="11" width="6.7109375" style="77" customWidth="1"/>
    <col min="12" max="13" width="6.7109375" style="10" customWidth="1"/>
    <col min="14" max="14" width="6.7109375" style="77" customWidth="1"/>
    <col min="15" max="16" width="6.7109375" style="10" customWidth="1"/>
    <col min="17" max="17" width="6.7109375" style="77" customWidth="1"/>
    <col min="18" max="18" width="6.7109375" style="10" customWidth="1"/>
    <col min="19" max="19" width="6.7109375" style="9" customWidth="1"/>
    <col min="20" max="20" width="6.7109375" style="77" customWidth="1"/>
    <col min="21" max="21" width="6.7109375" style="10" customWidth="1"/>
    <col min="22" max="24" width="7.140625" style="10" customWidth="1"/>
    <col min="25" max="16384" width="11.421875" style="10" customWidth="1"/>
  </cols>
  <sheetData>
    <row r="1" spans="1:25" s="1" customFormat="1" ht="10.5" customHeight="1">
      <c r="A1" s="1" t="s">
        <v>0</v>
      </c>
      <c r="B1" s="1" t="s">
        <v>1</v>
      </c>
      <c r="D1" s="2" t="s">
        <v>2</v>
      </c>
      <c r="E1" s="71" t="s">
        <v>2</v>
      </c>
      <c r="F1" s="4" t="s">
        <v>2</v>
      </c>
      <c r="G1" s="2" t="s">
        <v>5</v>
      </c>
      <c r="H1" s="71" t="s">
        <v>5</v>
      </c>
      <c r="I1" s="4" t="s">
        <v>5</v>
      </c>
      <c r="J1" s="2" t="s">
        <v>6</v>
      </c>
      <c r="K1" s="71" t="s">
        <v>6</v>
      </c>
      <c r="L1" s="4" t="s">
        <v>6</v>
      </c>
      <c r="M1" s="2" t="s">
        <v>7</v>
      </c>
      <c r="N1" s="71" t="s">
        <v>7</v>
      </c>
      <c r="O1" s="4" t="s">
        <v>7</v>
      </c>
      <c r="P1" s="2" t="s">
        <v>8</v>
      </c>
      <c r="Q1" s="71" t="s">
        <v>8</v>
      </c>
      <c r="R1" s="4" t="s">
        <v>8</v>
      </c>
      <c r="S1" s="2" t="s">
        <v>9</v>
      </c>
      <c r="T1" s="71" t="s">
        <v>9</v>
      </c>
      <c r="U1" s="4" t="s">
        <v>9</v>
      </c>
      <c r="V1" s="2" t="s">
        <v>10</v>
      </c>
      <c r="W1" s="3" t="s">
        <v>10</v>
      </c>
      <c r="X1" s="4" t="s">
        <v>10</v>
      </c>
      <c r="Y1" s="1" t="s">
        <v>9</v>
      </c>
    </row>
    <row r="2" spans="4:24" s="5" customFormat="1" ht="11.25">
      <c r="D2" s="6" t="s">
        <v>3</v>
      </c>
      <c r="E2" s="72" t="s">
        <v>4</v>
      </c>
      <c r="F2" s="8"/>
      <c r="G2" s="6" t="s">
        <v>3</v>
      </c>
      <c r="H2" s="72" t="s">
        <v>4</v>
      </c>
      <c r="I2" s="8"/>
      <c r="J2" s="6" t="s">
        <v>3</v>
      </c>
      <c r="K2" s="72" t="s">
        <v>4</v>
      </c>
      <c r="L2" s="8"/>
      <c r="M2" s="6" t="s">
        <v>3</v>
      </c>
      <c r="N2" s="72" t="s">
        <v>4</v>
      </c>
      <c r="O2" s="8"/>
      <c r="P2" s="6" t="s">
        <v>3</v>
      </c>
      <c r="Q2" s="72" t="s">
        <v>4</v>
      </c>
      <c r="R2" s="8"/>
      <c r="S2" s="6" t="s">
        <v>3</v>
      </c>
      <c r="T2" s="72" t="s">
        <v>4</v>
      </c>
      <c r="U2" s="8"/>
      <c r="V2" s="6" t="s">
        <v>3</v>
      </c>
      <c r="W2" s="7" t="s">
        <v>4</v>
      </c>
      <c r="X2" s="8"/>
    </row>
    <row r="3" spans="1:24" ht="9.75" customHeight="1">
      <c r="A3" s="9">
        <v>1</v>
      </c>
      <c r="B3" s="31">
        <v>40913</v>
      </c>
      <c r="C3" s="135" t="s">
        <v>15</v>
      </c>
      <c r="D3" s="136">
        <v>0</v>
      </c>
      <c r="E3" s="137">
        <v>0</v>
      </c>
      <c r="F3" s="138">
        <v>0</v>
      </c>
      <c r="G3" s="136">
        <v>0</v>
      </c>
      <c r="H3" s="137">
        <v>0</v>
      </c>
      <c r="I3" s="138">
        <v>0</v>
      </c>
      <c r="J3" s="136">
        <v>0</v>
      </c>
      <c r="K3" s="137">
        <v>0</v>
      </c>
      <c r="L3" s="138">
        <v>0</v>
      </c>
      <c r="M3" s="136">
        <v>0</v>
      </c>
      <c r="N3" s="137">
        <v>0</v>
      </c>
      <c r="O3" s="138">
        <v>0</v>
      </c>
      <c r="P3" s="136">
        <v>0</v>
      </c>
      <c r="Q3" s="137">
        <v>0</v>
      </c>
      <c r="R3" s="138">
        <v>0</v>
      </c>
      <c r="S3" s="136">
        <v>0</v>
      </c>
      <c r="T3" s="137">
        <v>0</v>
      </c>
      <c r="U3" s="138">
        <v>0</v>
      </c>
      <c r="V3" s="17">
        <f>SUM(D3,G3,J3,M3,P3,S3)</f>
        <v>0</v>
      </c>
      <c r="W3" s="18">
        <f>SUM(E3,H3,K3,N3,Q3,T3)</f>
        <v>0</v>
      </c>
      <c r="X3" s="19">
        <f>SUM(F3,I3,L3,O3,R3,U3)</f>
        <v>0</v>
      </c>
    </row>
    <row r="4" spans="1:25" ht="9.75" customHeight="1">
      <c r="A4" s="9">
        <v>2</v>
      </c>
      <c r="B4" s="31">
        <v>40920</v>
      </c>
      <c r="C4" s="10" t="s">
        <v>7</v>
      </c>
      <c r="D4" s="92">
        <v>0</v>
      </c>
      <c r="E4" s="93">
        <v>-16.1</v>
      </c>
      <c r="F4" s="94">
        <v>0</v>
      </c>
      <c r="G4" s="92">
        <v>6.6</v>
      </c>
      <c r="H4" s="93">
        <v>0</v>
      </c>
      <c r="I4" s="94">
        <v>2</v>
      </c>
      <c r="J4" s="92">
        <v>0.5</v>
      </c>
      <c r="K4" s="93">
        <v>0</v>
      </c>
      <c r="L4" s="94">
        <v>2</v>
      </c>
      <c r="M4" s="92">
        <v>2.1</v>
      </c>
      <c r="N4" s="93">
        <v>0</v>
      </c>
      <c r="O4" s="94">
        <v>2</v>
      </c>
      <c r="P4" s="92">
        <v>8.3</v>
      </c>
      <c r="Q4" s="93">
        <v>0</v>
      </c>
      <c r="R4" s="94">
        <v>2</v>
      </c>
      <c r="S4" s="92">
        <v>0</v>
      </c>
      <c r="T4" s="93">
        <v>-0.4</v>
      </c>
      <c r="U4" s="94">
        <v>12</v>
      </c>
      <c r="V4" s="17">
        <f aca="true" t="shared" si="0" ref="V4:V54">SUM(D4,G4,J4,M4,P4,S4)</f>
        <v>17.5</v>
      </c>
      <c r="W4" s="18">
        <f aca="true" t="shared" si="1" ref="W4:W54">SUM(E4,H4,K4,N4,Q4,T4)</f>
        <v>-16.5</v>
      </c>
      <c r="X4" s="19">
        <f aca="true" t="shared" si="2" ref="X4:X54">SUM(F4,I4,L4,O4,R4,U4)</f>
        <v>20</v>
      </c>
      <c r="Y4" s="10" t="s">
        <v>58</v>
      </c>
    </row>
    <row r="5" spans="1:24" ht="9.75" customHeight="1">
      <c r="A5" s="9">
        <v>3</v>
      </c>
      <c r="B5" s="31">
        <v>40927</v>
      </c>
      <c r="C5" s="10" t="s">
        <v>6</v>
      </c>
      <c r="D5" s="92">
        <v>0</v>
      </c>
      <c r="E5" s="93">
        <v>-9.1</v>
      </c>
      <c r="F5" s="94">
        <v>0</v>
      </c>
      <c r="G5" s="92">
        <v>5</v>
      </c>
      <c r="H5" s="93">
        <v>0</v>
      </c>
      <c r="I5" s="94">
        <v>2</v>
      </c>
      <c r="J5" s="92">
        <v>2.8</v>
      </c>
      <c r="K5" s="93">
        <v>0</v>
      </c>
      <c r="L5" s="94">
        <v>2</v>
      </c>
      <c r="M5" s="92">
        <v>3.9</v>
      </c>
      <c r="N5" s="93">
        <v>0</v>
      </c>
      <c r="O5" s="94">
        <v>2</v>
      </c>
      <c r="P5" s="92">
        <v>0</v>
      </c>
      <c r="Q5" s="93">
        <v>-2.6</v>
      </c>
      <c r="R5" s="94">
        <v>0</v>
      </c>
      <c r="S5" s="92">
        <v>0</v>
      </c>
      <c r="T5" s="93">
        <v>0</v>
      </c>
      <c r="U5" s="94">
        <v>0</v>
      </c>
      <c r="V5" s="17">
        <f t="shared" si="0"/>
        <v>11.7</v>
      </c>
      <c r="W5" s="18">
        <f t="shared" si="1"/>
        <v>-11.7</v>
      </c>
      <c r="X5" s="19">
        <f t="shared" si="2"/>
        <v>6</v>
      </c>
    </row>
    <row r="6" spans="1:24" ht="9.75" customHeight="1">
      <c r="A6" s="9">
        <v>4</v>
      </c>
      <c r="B6" s="31">
        <v>40934</v>
      </c>
      <c r="C6" s="10" t="s">
        <v>5</v>
      </c>
      <c r="D6" s="92">
        <v>0</v>
      </c>
      <c r="E6" s="93">
        <v>-0.1</v>
      </c>
      <c r="F6" s="94">
        <v>0</v>
      </c>
      <c r="G6" s="92">
        <v>0</v>
      </c>
      <c r="H6" s="93">
        <v>-4.1</v>
      </c>
      <c r="I6" s="94">
        <v>2</v>
      </c>
      <c r="J6" s="92">
        <v>1.6</v>
      </c>
      <c r="K6" s="93">
        <v>0</v>
      </c>
      <c r="L6" s="94">
        <v>2</v>
      </c>
      <c r="M6" s="92">
        <v>3.3</v>
      </c>
      <c r="N6" s="93">
        <v>0</v>
      </c>
      <c r="O6" s="94">
        <v>2</v>
      </c>
      <c r="P6" s="92">
        <v>0</v>
      </c>
      <c r="Q6" s="93">
        <v>-0.7</v>
      </c>
      <c r="R6" s="94">
        <v>0</v>
      </c>
      <c r="S6" s="92">
        <v>0</v>
      </c>
      <c r="T6" s="93">
        <v>0</v>
      </c>
      <c r="U6" s="94">
        <v>0</v>
      </c>
      <c r="V6" s="17">
        <f t="shared" si="0"/>
        <v>4.9</v>
      </c>
      <c r="W6" s="18">
        <f t="shared" si="1"/>
        <v>-4.8999999999999995</v>
      </c>
      <c r="X6" s="19">
        <f t="shared" si="2"/>
        <v>6</v>
      </c>
    </row>
    <row r="7" spans="1:24" ht="9.75" customHeight="1">
      <c r="A7" s="9">
        <v>5</v>
      </c>
      <c r="B7" s="31">
        <v>40941</v>
      </c>
      <c r="C7" s="10" t="s">
        <v>8</v>
      </c>
      <c r="D7" s="92">
        <v>6.8</v>
      </c>
      <c r="E7" s="93">
        <v>0</v>
      </c>
      <c r="F7" s="94">
        <v>0</v>
      </c>
      <c r="G7" s="92">
        <v>1.5</v>
      </c>
      <c r="H7" s="93">
        <v>0</v>
      </c>
      <c r="I7" s="94">
        <v>2</v>
      </c>
      <c r="J7" s="92">
        <v>0</v>
      </c>
      <c r="K7" s="93">
        <v>-9.2</v>
      </c>
      <c r="L7" s="94">
        <v>0</v>
      </c>
      <c r="M7" s="92">
        <v>0</v>
      </c>
      <c r="N7" s="93">
        <v>-2.6</v>
      </c>
      <c r="O7" s="94">
        <v>0</v>
      </c>
      <c r="P7" s="92">
        <v>4.1</v>
      </c>
      <c r="Q7" s="93">
        <v>0</v>
      </c>
      <c r="R7" s="94">
        <v>2</v>
      </c>
      <c r="S7" s="92">
        <v>0</v>
      </c>
      <c r="T7" s="93">
        <v>0</v>
      </c>
      <c r="U7" s="94">
        <v>0</v>
      </c>
      <c r="V7" s="17">
        <f t="shared" si="0"/>
        <v>12.4</v>
      </c>
      <c r="W7" s="18">
        <f t="shared" si="1"/>
        <v>-11.799999999999999</v>
      </c>
      <c r="X7" s="19">
        <f t="shared" si="2"/>
        <v>4</v>
      </c>
    </row>
    <row r="8" spans="1:25" ht="9.75" customHeight="1">
      <c r="A8" s="9">
        <v>6</v>
      </c>
      <c r="B8" s="31">
        <v>40948</v>
      </c>
      <c r="C8" s="10" t="s">
        <v>2</v>
      </c>
      <c r="D8" s="92">
        <v>0</v>
      </c>
      <c r="E8" s="93">
        <v>-8.2</v>
      </c>
      <c r="F8" s="94">
        <v>0</v>
      </c>
      <c r="G8" s="92">
        <v>0</v>
      </c>
      <c r="H8" s="93">
        <v>-1.2</v>
      </c>
      <c r="I8" s="94">
        <v>2</v>
      </c>
      <c r="J8" s="92">
        <v>1.1</v>
      </c>
      <c r="K8" s="93">
        <v>0</v>
      </c>
      <c r="L8" s="94">
        <v>2</v>
      </c>
      <c r="M8" s="139">
        <v>0</v>
      </c>
      <c r="N8" s="140">
        <v>0</v>
      </c>
      <c r="O8" s="141">
        <v>0</v>
      </c>
      <c r="P8" s="92">
        <v>0</v>
      </c>
      <c r="Q8" s="93">
        <v>-6.2</v>
      </c>
      <c r="R8" s="94">
        <v>0</v>
      </c>
      <c r="S8" s="92">
        <v>13.3</v>
      </c>
      <c r="T8" s="93">
        <v>0</v>
      </c>
      <c r="U8" s="94">
        <v>0</v>
      </c>
      <c r="V8" s="17">
        <f t="shared" si="0"/>
        <v>14.4</v>
      </c>
      <c r="W8" s="18">
        <f t="shared" si="1"/>
        <v>-15.599999999999998</v>
      </c>
      <c r="X8" s="19">
        <f t="shared" si="2"/>
        <v>4</v>
      </c>
      <c r="Y8" s="10" t="s">
        <v>61</v>
      </c>
    </row>
    <row r="9" spans="1:24" ht="9.75" customHeight="1">
      <c r="A9" s="9">
        <v>7</v>
      </c>
      <c r="B9" s="31">
        <v>40955</v>
      </c>
      <c r="C9" s="135" t="s">
        <v>15</v>
      </c>
      <c r="D9" s="136">
        <v>0</v>
      </c>
      <c r="E9" s="137">
        <v>0</v>
      </c>
      <c r="F9" s="138">
        <v>0</v>
      </c>
      <c r="G9" s="136">
        <v>0</v>
      </c>
      <c r="H9" s="137">
        <v>0</v>
      </c>
      <c r="I9" s="138">
        <v>0</v>
      </c>
      <c r="J9" s="136">
        <v>0</v>
      </c>
      <c r="K9" s="137">
        <v>0</v>
      </c>
      <c r="L9" s="138">
        <v>0</v>
      </c>
      <c r="M9" s="136">
        <v>0</v>
      </c>
      <c r="N9" s="137">
        <v>0</v>
      </c>
      <c r="O9" s="138">
        <v>0</v>
      </c>
      <c r="P9" s="136">
        <v>0</v>
      </c>
      <c r="Q9" s="137">
        <v>0</v>
      </c>
      <c r="R9" s="138">
        <v>0</v>
      </c>
      <c r="S9" s="136">
        <v>0</v>
      </c>
      <c r="T9" s="137">
        <v>0</v>
      </c>
      <c r="U9" s="138">
        <v>0</v>
      </c>
      <c r="V9" s="17">
        <f t="shared" si="0"/>
        <v>0</v>
      </c>
      <c r="W9" s="18">
        <f t="shared" si="1"/>
        <v>0</v>
      </c>
      <c r="X9" s="19">
        <f t="shared" si="2"/>
        <v>0</v>
      </c>
    </row>
    <row r="10" spans="1:25" ht="9.75" customHeight="1">
      <c r="A10" s="9">
        <v>8</v>
      </c>
      <c r="B10" s="31">
        <v>40962</v>
      </c>
      <c r="C10" s="10" t="s">
        <v>5</v>
      </c>
      <c r="D10" s="92">
        <v>0.7</v>
      </c>
      <c r="E10" s="93">
        <v>0</v>
      </c>
      <c r="F10" s="94">
        <v>0</v>
      </c>
      <c r="G10" s="92">
        <v>0</v>
      </c>
      <c r="H10" s="93">
        <v>-3.6</v>
      </c>
      <c r="I10" s="94">
        <v>2</v>
      </c>
      <c r="J10" s="139">
        <v>0</v>
      </c>
      <c r="K10" s="140">
        <v>0</v>
      </c>
      <c r="L10" s="141">
        <v>0</v>
      </c>
      <c r="M10" s="92">
        <v>1.7</v>
      </c>
      <c r="N10" s="93">
        <v>0</v>
      </c>
      <c r="O10" s="94">
        <v>2</v>
      </c>
      <c r="P10" s="92">
        <v>2.4</v>
      </c>
      <c r="Q10" s="93">
        <v>0</v>
      </c>
      <c r="R10" s="94">
        <v>2</v>
      </c>
      <c r="S10" s="92">
        <v>0</v>
      </c>
      <c r="T10" s="93">
        <v>-1.2</v>
      </c>
      <c r="U10" s="94">
        <v>5.8</v>
      </c>
      <c r="V10" s="17">
        <f t="shared" si="0"/>
        <v>4.8</v>
      </c>
      <c r="W10" s="18">
        <f t="shared" si="1"/>
        <v>-4.8</v>
      </c>
      <c r="X10" s="19">
        <f t="shared" si="2"/>
        <v>11.8</v>
      </c>
      <c r="Y10" s="10" t="s">
        <v>58</v>
      </c>
    </row>
    <row r="11" spans="1:25" ht="9.75" customHeight="1">
      <c r="A11" s="9">
        <v>9</v>
      </c>
      <c r="B11" s="31">
        <v>40969</v>
      </c>
      <c r="C11" s="10" t="s">
        <v>7</v>
      </c>
      <c r="D11" s="92">
        <v>0</v>
      </c>
      <c r="E11" s="93">
        <v>-1</v>
      </c>
      <c r="F11" s="94">
        <v>0</v>
      </c>
      <c r="G11" s="139">
        <v>0</v>
      </c>
      <c r="H11" s="140">
        <v>0</v>
      </c>
      <c r="I11" s="141">
        <v>0</v>
      </c>
      <c r="J11" s="92">
        <v>10.8</v>
      </c>
      <c r="K11" s="93">
        <v>0</v>
      </c>
      <c r="L11" s="94">
        <v>3</v>
      </c>
      <c r="M11" s="92">
        <v>1.8</v>
      </c>
      <c r="N11" s="93">
        <v>0</v>
      </c>
      <c r="O11" s="94">
        <v>2</v>
      </c>
      <c r="P11" s="92">
        <v>0</v>
      </c>
      <c r="Q11" s="93">
        <v>-2.9</v>
      </c>
      <c r="R11" s="94">
        <v>0</v>
      </c>
      <c r="S11" s="92">
        <v>0</v>
      </c>
      <c r="T11" s="93">
        <v>-8.7</v>
      </c>
      <c r="U11" s="94">
        <v>6.3</v>
      </c>
      <c r="V11" s="17">
        <f t="shared" si="0"/>
        <v>12.600000000000001</v>
      </c>
      <c r="W11" s="18">
        <f t="shared" si="1"/>
        <v>-12.6</v>
      </c>
      <c r="X11" s="19">
        <f t="shared" si="2"/>
        <v>11.3</v>
      </c>
      <c r="Y11" s="10" t="s">
        <v>58</v>
      </c>
    </row>
    <row r="12" spans="1:25" ht="9.75" customHeight="1">
      <c r="A12" s="9">
        <v>10</v>
      </c>
      <c r="B12" s="31">
        <v>40976</v>
      </c>
      <c r="C12" s="10" t="s">
        <v>6</v>
      </c>
      <c r="D12" s="92">
        <v>0</v>
      </c>
      <c r="E12" s="93">
        <v>-10</v>
      </c>
      <c r="F12" s="94">
        <v>0</v>
      </c>
      <c r="G12" s="139">
        <v>0</v>
      </c>
      <c r="H12" s="140">
        <v>0</v>
      </c>
      <c r="I12" s="141">
        <v>0</v>
      </c>
      <c r="J12" s="92">
        <v>2.3</v>
      </c>
      <c r="K12" s="93">
        <v>0</v>
      </c>
      <c r="L12" s="94">
        <v>2</v>
      </c>
      <c r="M12" s="92">
        <v>12.6</v>
      </c>
      <c r="N12" s="93">
        <v>0</v>
      </c>
      <c r="O12" s="94">
        <v>2</v>
      </c>
      <c r="P12" s="92">
        <v>3.6</v>
      </c>
      <c r="Q12" s="93">
        <v>0</v>
      </c>
      <c r="R12" s="94">
        <v>2</v>
      </c>
      <c r="S12" s="92">
        <v>0</v>
      </c>
      <c r="T12" s="93">
        <v>-8.5</v>
      </c>
      <c r="U12" s="94">
        <v>6.5</v>
      </c>
      <c r="V12" s="17">
        <f t="shared" si="0"/>
        <v>18.5</v>
      </c>
      <c r="W12" s="18">
        <f t="shared" si="1"/>
        <v>-18.5</v>
      </c>
      <c r="X12" s="19">
        <f t="shared" si="2"/>
        <v>12.5</v>
      </c>
      <c r="Y12" s="10" t="s">
        <v>58</v>
      </c>
    </row>
    <row r="13" spans="1:24" ht="9.75" customHeight="1">
      <c r="A13" s="9">
        <v>11</v>
      </c>
      <c r="B13" s="31">
        <v>40983</v>
      </c>
      <c r="C13" s="10" t="s">
        <v>8</v>
      </c>
      <c r="D13" s="92">
        <v>0</v>
      </c>
      <c r="E13" s="93">
        <v>-9.5</v>
      </c>
      <c r="F13" s="94">
        <v>0</v>
      </c>
      <c r="G13" s="92">
        <v>4.5</v>
      </c>
      <c r="H13" s="93">
        <v>0</v>
      </c>
      <c r="I13" s="94">
        <v>10</v>
      </c>
      <c r="J13" s="92">
        <v>0</v>
      </c>
      <c r="K13" s="93">
        <v>0</v>
      </c>
      <c r="L13" s="94">
        <v>2</v>
      </c>
      <c r="M13" s="92">
        <v>5</v>
      </c>
      <c r="N13" s="93">
        <v>0</v>
      </c>
      <c r="O13" s="94">
        <v>2</v>
      </c>
      <c r="P13" s="92">
        <v>0</v>
      </c>
      <c r="Q13" s="93">
        <v>0</v>
      </c>
      <c r="R13" s="94">
        <v>0</v>
      </c>
      <c r="S13" s="92">
        <v>0</v>
      </c>
      <c r="T13" s="93">
        <v>0</v>
      </c>
      <c r="U13" s="94">
        <v>0</v>
      </c>
      <c r="V13" s="17">
        <f t="shared" si="0"/>
        <v>9.5</v>
      </c>
      <c r="W13" s="18">
        <f t="shared" si="1"/>
        <v>-9.5</v>
      </c>
      <c r="X13" s="19">
        <f t="shared" si="2"/>
        <v>14</v>
      </c>
    </row>
    <row r="14" spans="1:24" ht="9.75" customHeight="1">
      <c r="A14" s="9">
        <v>12</v>
      </c>
      <c r="B14" s="31">
        <v>40990</v>
      </c>
      <c r="C14" s="10" t="s">
        <v>2</v>
      </c>
      <c r="D14" s="92">
        <v>6.5</v>
      </c>
      <c r="E14" s="93">
        <v>0</v>
      </c>
      <c r="F14" s="94">
        <v>0</v>
      </c>
      <c r="G14" s="92">
        <v>0</v>
      </c>
      <c r="H14" s="93">
        <v>-2.9</v>
      </c>
      <c r="I14" s="94">
        <v>2</v>
      </c>
      <c r="J14" s="92">
        <v>0</v>
      </c>
      <c r="K14" s="93">
        <v>-5.4</v>
      </c>
      <c r="L14" s="94">
        <v>0</v>
      </c>
      <c r="M14" s="92">
        <v>7.7</v>
      </c>
      <c r="N14" s="93">
        <v>0</v>
      </c>
      <c r="O14" s="94">
        <v>2</v>
      </c>
      <c r="P14" s="92">
        <v>0</v>
      </c>
      <c r="Q14" s="93">
        <v>-5.9</v>
      </c>
      <c r="R14" s="94">
        <v>0</v>
      </c>
      <c r="S14" s="92">
        <v>0</v>
      </c>
      <c r="T14" s="93">
        <v>0</v>
      </c>
      <c r="U14" s="94">
        <v>0</v>
      </c>
      <c r="V14" s="17">
        <f t="shared" si="0"/>
        <v>14.2</v>
      </c>
      <c r="W14" s="18">
        <f t="shared" si="1"/>
        <v>-14.200000000000001</v>
      </c>
      <c r="X14" s="19">
        <f t="shared" si="2"/>
        <v>4</v>
      </c>
    </row>
    <row r="15" spans="1:24" ht="9.75" customHeight="1">
      <c r="A15" s="9">
        <v>13</v>
      </c>
      <c r="B15" s="31">
        <v>40997</v>
      </c>
      <c r="C15" s="10" t="s">
        <v>7</v>
      </c>
      <c r="D15" s="92">
        <v>0</v>
      </c>
      <c r="E15" s="93">
        <v>-1.5</v>
      </c>
      <c r="F15" s="94">
        <v>0</v>
      </c>
      <c r="G15" s="92">
        <v>4.6</v>
      </c>
      <c r="H15" s="93">
        <v>0</v>
      </c>
      <c r="I15" s="94">
        <v>2</v>
      </c>
      <c r="J15" s="92">
        <v>1.9</v>
      </c>
      <c r="K15" s="93">
        <v>0</v>
      </c>
      <c r="L15" s="94">
        <v>2</v>
      </c>
      <c r="M15" s="92">
        <v>0</v>
      </c>
      <c r="N15" s="93">
        <v>0</v>
      </c>
      <c r="O15" s="94">
        <v>2</v>
      </c>
      <c r="P15" s="92">
        <v>0</v>
      </c>
      <c r="Q15" s="93">
        <v>-5</v>
      </c>
      <c r="R15" s="94">
        <v>0</v>
      </c>
      <c r="S15" s="92">
        <v>0</v>
      </c>
      <c r="T15" s="93">
        <v>0</v>
      </c>
      <c r="U15" s="94">
        <v>0</v>
      </c>
      <c r="V15" s="17">
        <f t="shared" si="0"/>
        <v>6.5</v>
      </c>
      <c r="W15" s="18">
        <f t="shared" si="1"/>
        <v>-6.5</v>
      </c>
      <c r="X15" s="19">
        <f t="shared" si="2"/>
        <v>6</v>
      </c>
    </row>
    <row r="16" spans="1:24" ht="9.75" customHeight="1">
      <c r="A16" s="9">
        <v>14</v>
      </c>
      <c r="B16" s="31">
        <v>41004</v>
      </c>
      <c r="C16" s="10" t="s">
        <v>6</v>
      </c>
      <c r="D16" s="92">
        <v>0</v>
      </c>
      <c r="E16" s="93">
        <v>-1.9</v>
      </c>
      <c r="F16" s="94">
        <v>0</v>
      </c>
      <c r="G16" s="92">
        <v>0</v>
      </c>
      <c r="H16" s="93">
        <v>-12.5</v>
      </c>
      <c r="I16" s="94">
        <v>2</v>
      </c>
      <c r="J16" s="92">
        <v>7</v>
      </c>
      <c r="K16" s="93">
        <v>0</v>
      </c>
      <c r="L16" s="94">
        <v>2</v>
      </c>
      <c r="M16" s="92">
        <v>5.5</v>
      </c>
      <c r="N16" s="93">
        <v>0</v>
      </c>
      <c r="O16" s="94">
        <v>2</v>
      </c>
      <c r="P16" s="92">
        <v>1.8</v>
      </c>
      <c r="Q16" s="93">
        <v>0</v>
      </c>
      <c r="R16" s="94">
        <v>2</v>
      </c>
      <c r="S16" s="92">
        <v>0</v>
      </c>
      <c r="T16" s="93">
        <v>0</v>
      </c>
      <c r="U16" s="94">
        <v>0</v>
      </c>
      <c r="V16" s="17">
        <f t="shared" si="0"/>
        <v>14.3</v>
      </c>
      <c r="W16" s="18">
        <f t="shared" si="1"/>
        <v>-14.4</v>
      </c>
      <c r="X16" s="19">
        <f t="shared" si="2"/>
        <v>8</v>
      </c>
    </row>
    <row r="17" spans="1:25" ht="9.75" customHeight="1">
      <c r="A17" s="9">
        <v>15</v>
      </c>
      <c r="B17" s="31">
        <v>41011</v>
      </c>
      <c r="C17" s="10" t="s">
        <v>5</v>
      </c>
      <c r="D17" s="139">
        <v>0</v>
      </c>
      <c r="E17" s="140">
        <v>0</v>
      </c>
      <c r="F17" s="141">
        <v>0</v>
      </c>
      <c r="G17" s="92">
        <v>0</v>
      </c>
      <c r="H17" s="93">
        <v>-3.8</v>
      </c>
      <c r="I17" s="94">
        <v>2</v>
      </c>
      <c r="J17" s="92">
        <v>0</v>
      </c>
      <c r="K17" s="93">
        <v>-2.4</v>
      </c>
      <c r="L17" s="94">
        <v>2</v>
      </c>
      <c r="M17" s="92">
        <v>0</v>
      </c>
      <c r="N17" s="93">
        <v>-2.3</v>
      </c>
      <c r="O17" s="94">
        <v>0</v>
      </c>
      <c r="P17" s="92">
        <v>17.8</v>
      </c>
      <c r="Q17" s="93">
        <v>0</v>
      </c>
      <c r="R17" s="94">
        <v>2</v>
      </c>
      <c r="S17" s="92">
        <v>0</v>
      </c>
      <c r="T17" s="93">
        <v>-9.3</v>
      </c>
      <c r="U17" s="94">
        <v>0</v>
      </c>
      <c r="V17" s="17">
        <f t="shared" si="0"/>
        <v>17.8</v>
      </c>
      <c r="W17" s="18">
        <f t="shared" si="1"/>
        <v>-17.8</v>
      </c>
      <c r="X17" s="19">
        <f t="shared" si="2"/>
        <v>6</v>
      </c>
      <c r="Y17" s="10" t="s">
        <v>61</v>
      </c>
    </row>
    <row r="18" spans="1:25" ht="9.75" customHeight="1">
      <c r="A18" s="9">
        <v>16</v>
      </c>
      <c r="B18" s="31">
        <v>41018</v>
      </c>
      <c r="C18" s="10" t="s">
        <v>8</v>
      </c>
      <c r="D18" s="92">
        <v>0</v>
      </c>
      <c r="E18" s="93">
        <v>-1.3</v>
      </c>
      <c r="F18" s="94">
        <v>0</v>
      </c>
      <c r="G18" s="92">
        <v>0</v>
      </c>
      <c r="H18" s="93">
        <v>-4.1</v>
      </c>
      <c r="I18" s="94">
        <v>2</v>
      </c>
      <c r="J18" s="139">
        <v>0</v>
      </c>
      <c r="K18" s="140">
        <v>0</v>
      </c>
      <c r="L18" s="141">
        <v>0</v>
      </c>
      <c r="M18" s="92">
        <v>0</v>
      </c>
      <c r="N18" s="93">
        <v>-1.3</v>
      </c>
      <c r="O18" s="94">
        <v>2</v>
      </c>
      <c r="P18" s="92">
        <v>9.7</v>
      </c>
      <c r="Q18" s="93">
        <v>0</v>
      </c>
      <c r="R18" s="94">
        <v>2</v>
      </c>
      <c r="S18" s="92">
        <v>0</v>
      </c>
      <c r="T18" s="93">
        <v>-0.3</v>
      </c>
      <c r="U18" s="94">
        <v>0</v>
      </c>
      <c r="V18" s="17">
        <f t="shared" si="0"/>
        <v>9.7</v>
      </c>
      <c r="W18" s="18">
        <f t="shared" si="1"/>
        <v>-6.999999999999999</v>
      </c>
      <c r="X18" s="19">
        <f t="shared" si="2"/>
        <v>6</v>
      </c>
      <c r="Y18" s="10" t="s">
        <v>61</v>
      </c>
    </row>
    <row r="19" spans="1:24" ht="9.75" customHeight="1">
      <c r="A19" s="9">
        <v>17</v>
      </c>
      <c r="B19" s="31">
        <v>41025</v>
      </c>
      <c r="C19" s="10" t="s">
        <v>2</v>
      </c>
      <c r="D19" s="92">
        <v>0</v>
      </c>
      <c r="E19" s="93">
        <v>-4.5</v>
      </c>
      <c r="F19" s="94">
        <v>0</v>
      </c>
      <c r="G19" s="139">
        <v>0</v>
      </c>
      <c r="H19" s="140">
        <v>0</v>
      </c>
      <c r="I19" s="141">
        <v>0</v>
      </c>
      <c r="J19" s="92">
        <v>4.2</v>
      </c>
      <c r="K19" s="93">
        <v>0</v>
      </c>
      <c r="L19" s="94">
        <v>2</v>
      </c>
      <c r="M19" s="92">
        <v>2.2</v>
      </c>
      <c r="N19" s="93">
        <v>0</v>
      </c>
      <c r="O19" s="94">
        <v>2</v>
      </c>
      <c r="P19" s="92">
        <v>5.8</v>
      </c>
      <c r="Q19" s="93">
        <v>0</v>
      </c>
      <c r="R19" s="94">
        <v>2</v>
      </c>
      <c r="S19" s="92">
        <v>0</v>
      </c>
      <c r="T19" s="93">
        <v>-10</v>
      </c>
      <c r="U19" s="94">
        <v>0</v>
      </c>
      <c r="V19" s="17">
        <f t="shared" si="0"/>
        <v>12.2</v>
      </c>
      <c r="W19" s="18">
        <f t="shared" si="1"/>
        <v>-14.5</v>
      </c>
      <c r="X19" s="19">
        <f t="shared" si="2"/>
        <v>6</v>
      </c>
    </row>
    <row r="20" spans="1:24" ht="9.75" customHeight="1">
      <c r="A20" s="9">
        <v>18</v>
      </c>
      <c r="B20" s="31">
        <v>41032</v>
      </c>
      <c r="C20" s="10" t="s">
        <v>7</v>
      </c>
      <c r="D20" s="92">
        <v>0</v>
      </c>
      <c r="E20" s="93">
        <v>-5.9</v>
      </c>
      <c r="F20" s="94">
        <v>0</v>
      </c>
      <c r="G20" s="92">
        <v>3.5</v>
      </c>
      <c r="H20" s="93">
        <v>0</v>
      </c>
      <c r="I20" s="94">
        <v>2</v>
      </c>
      <c r="J20" s="139">
        <v>0</v>
      </c>
      <c r="K20" s="140">
        <v>0</v>
      </c>
      <c r="L20" s="141">
        <v>0</v>
      </c>
      <c r="M20" s="92">
        <v>8</v>
      </c>
      <c r="N20" s="93">
        <v>0</v>
      </c>
      <c r="O20" s="94">
        <v>2</v>
      </c>
      <c r="P20" s="92">
        <v>0</v>
      </c>
      <c r="Q20" s="93">
        <v>-5.4</v>
      </c>
      <c r="R20" s="94">
        <v>0</v>
      </c>
      <c r="S20" s="92">
        <v>0</v>
      </c>
      <c r="T20" s="93">
        <v>0</v>
      </c>
      <c r="U20" s="94">
        <v>0</v>
      </c>
      <c r="V20" s="17">
        <f t="shared" si="0"/>
        <v>11.5</v>
      </c>
      <c r="W20" s="18">
        <f t="shared" si="1"/>
        <v>-11.3</v>
      </c>
      <c r="X20" s="19">
        <f t="shared" si="2"/>
        <v>4</v>
      </c>
    </row>
    <row r="21" spans="1:24" ht="9.75" customHeight="1">
      <c r="A21" s="9">
        <v>19</v>
      </c>
      <c r="B21" s="31">
        <v>41039</v>
      </c>
      <c r="C21" s="10" t="s">
        <v>5</v>
      </c>
      <c r="D21" s="92">
        <v>0</v>
      </c>
      <c r="E21" s="93">
        <v>-0.3</v>
      </c>
      <c r="F21" s="94">
        <v>0</v>
      </c>
      <c r="G21" s="92">
        <v>0</v>
      </c>
      <c r="H21" s="93">
        <v>-12.9</v>
      </c>
      <c r="I21" s="94">
        <v>0</v>
      </c>
      <c r="J21" s="92">
        <v>0</v>
      </c>
      <c r="K21" s="93">
        <v>-0.5</v>
      </c>
      <c r="L21" s="94">
        <v>5</v>
      </c>
      <c r="M21" s="92">
        <v>1.5</v>
      </c>
      <c r="N21" s="93">
        <v>0</v>
      </c>
      <c r="O21" s="94">
        <v>2</v>
      </c>
      <c r="P21" s="92">
        <v>12.3</v>
      </c>
      <c r="Q21" s="93">
        <v>0</v>
      </c>
      <c r="R21" s="94">
        <v>2</v>
      </c>
      <c r="S21" s="92">
        <v>0</v>
      </c>
      <c r="T21" s="93">
        <v>0</v>
      </c>
      <c r="U21" s="94">
        <v>0</v>
      </c>
      <c r="V21" s="17">
        <f t="shared" si="0"/>
        <v>13.8</v>
      </c>
      <c r="W21" s="18">
        <f t="shared" si="1"/>
        <v>-13.700000000000001</v>
      </c>
      <c r="X21" s="19">
        <f t="shared" si="2"/>
        <v>9</v>
      </c>
    </row>
    <row r="22" spans="1:24" ht="9.75" customHeight="1">
      <c r="A22" s="9">
        <v>20</v>
      </c>
      <c r="B22" s="31">
        <v>41046</v>
      </c>
      <c r="C22" s="10" t="s">
        <v>8</v>
      </c>
      <c r="D22" s="92">
        <v>0</v>
      </c>
      <c r="E22" s="93">
        <v>-3.8</v>
      </c>
      <c r="F22" s="94">
        <v>0</v>
      </c>
      <c r="G22" s="92">
        <v>0</v>
      </c>
      <c r="H22" s="93">
        <v>-5.8</v>
      </c>
      <c r="I22" s="94">
        <v>2</v>
      </c>
      <c r="J22" s="92">
        <v>0</v>
      </c>
      <c r="K22" s="93">
        <v>-1.4</v>
      </c>
      <c r="L22" s="94">
        <v>2</v>
      </c>
      <c r="M22" s="92">
        <v>8</v>
      </c>
      <c r="N22" s="93">
        <v>0</v>
      </c>
      <c r="O22" s="94">
        <v>2</v>
      </c>
      <c r="P22" s="92">
        <v>2</v>
      </c>
      <c r="Q22" s="93">
        <v>0</v>
      </c>
      <c r="R22" s="94">
        <v>2</v>
      </c>
      <c r="S22" s="92">
        <v>0</v>
      </c>
      <c r="T22" s="93">
        <v>0</v>
      </c>
      <c r="U22" s="94">
        <v>0</v>
      </c>
      <c r="V22" s="17">
        <f t="shared" si="0"/>
        <v>10</v>
      </c>
      <c r="W22" s="18">
        <f t="shared" si="1"/>
        <v>-11</v>
      </c>
      <c r="X22" s="19">
        <f t="shared" si="2"/>
        <v>8</v>
      </c>
    </row>
    <row r="23" spans="1:24" ht="9.75" customHeight="1">
      <c r="A23" s="9">
        <v>21</v>
      </c>
      <c r="B23" s="31">
        <v>41053</v>
      </c>
      <c r="C23" s="10" t="s">
        <v>6</v>
      </c>
      <c r="D23" s="92">
        <v>0</v>
      </c>
      <c r="E23" s="93">
        <v>-9.2</v>
      </c>
      <c r="F23" s="94">
        <v>0</v>
      </c>
      <c r="G23" s="92">
        <v>7.9</v>
      </c>
      <c r="H23" s="93">
        <v>0</v>
      </c>
      <c r="I23" s="94">
        <v>2</v>
      </c>
      <c r="J23" s="92">
        <v>0.8</v>
      </c>
      <c r="K23" s="93">
        <v>0</v>
      </c>
      <c r="L23" s="94">
        <v>2</v>
      </c>
      <c r="M23" s="92">
        <v>7.2</v>
      </c>
      <c r="N23" s="93">
        <v>0</v>
      </c>
      <c r="O23" s="94">
        <v>2</v>
      </c>
      <c r="P23" s="92">
        <v>0</v>
      </c>
      <c r="Q23" s="93">
        <v>-6.6</v>
      </c>
      <c r="R23" s="94">
        <v>0</v>
      </c>
      <c r="S23" s="92">
        <v>0</v>
      </c>
      <c r="T23" s="93">
        <v>0</v>
      </c>
      <c r="U23" s="94">
        <v>0</v>
      </c>
      <c r="V23" s="17">
        <f>SUM(D23,G23,J23,M23,P23,S23)</f>
        <v>15.900000000000002</v>
      </c>
      <c r="W23" s="18">
        <f t="shared" si="1"/>
        <v>-15.799999999999999</v>
      </c>
      <c r="X23" s="19">
        <f t="shared" si="2"/>
        <v>6</v>
      </c>
    </row>
    <row r="24" spans="1:24" ht="9.75" customHeight="1">
      <c r="A24" s="9">
        <v>22</v>
      </c>
      <c r="B24" s="31">
        <v>41060</v>
      </c>
      <c r="C24" s="10" t="s">
        <v>7</v>
      </c>
      <c r="D24" s="92">
        <v>0</v>
      </c>
      <c r="E24" s="93">
        <v>-2.5</v>
      </c>
      <c r="F24" s="94">
        <v>0</v>
      </c>
      <c r="G24" s="92">
        <v>12.4</v>
      </c>
      <c r="H24" s="93">
        <v>0</v>
      </c>
      <c r="I24" s="94">
        <v>2</v>
      </c>
      <c r="J24" s="92">
        <v>0</v>
      </c>
      <c r="K24" s="93">
        <v>-11.1</v>
      </c>
      <c r="L24" s="94">
        <v>0</v>
      </c>
      <c r="M24" s="92">
        <v>7</v>
      </c>
      <c r="N24" s="93">
        <v>0</v>
      </c>
      <c r="O24" s="94">
        <v>2</v>
      </c>
      <c r="P24" s="92">
        <v>0</v>
      </c>
      <c r="Q24" s="93">
        <v>-5.9</v>
      </c>
      <c r="R24" s="94">
        <v>0</v>
      </c>
      <c r="S24" s="92">
        <v>0</v>
      </c>
      <c r="T24" s="93">
        <v>0</v>
      </c>
      <c r="U24" s="94">
        <v>0</v>
      </c>
      <c r="V24" s="17">
        <f t="shared" si="0"/>
        <v>19.4</v>
      </c>
      <c r="W24" s="18">
        <f t="shared" si="1"/>
        <v>-19.5</v>
      </c>
      <c r="X24" s="19">
        <f t="shared" si="2"/>
        <v>4</v>
      </c>
    </row>
    <row r="25" spans="1:24" ht="9.75" customHeight="1">
      <c r="A25" s="9">
        <v>23</v>
      </c>
      <c r="B25" s="31">
        <v>41067</v>
      </c>
      <c r="C25" s="135" t="s">
        <v>15</v>
      </c>
      <c r="D25" s="136">
        <v>0</v>
      </c>
      <c r="E25" s="137">
        <v>0</v>
      </c>
      <c r="F25" s="138">
        <v>0</v>
      </c>
      <c r="G25" s="136">
        <v>0</v>
      </c>
      <c r="H25" s="137">
        <v>0</v>
      </c>
      <c r="I25" s="138">
        <v>0</v>
      </c>
      <c r="J25" s="136">
        <v>0</v>
      </c>
      <c r="K25" s="137">
        <v>0</v>
      </c>
      <c r="L25" s="138">
        <v>0</v>
      </c>
      <c r="M25" s="136">
        <v>0</v>
      </c>
      <c r="N25" s="137">
        <v>0</v>
      </c>
      <c r="O25" s="138">
        <v>0</v>
      </c>
      <c r="P25" s="136">
        <v>0</v>
      </c>
      <c r="Q25" s="137">
        <v>0</v>
      </c>
      <c r="R25" s="138">
        <v>0</v>
      </c>
      <c r="S25" s="136">
        <v>0</v>
      </c>
      <c r="T25" s="137">
        <v>0</v>
      </c>
      <c r="U25" s="138">
        <v>0</v>
      </c>
      <c r="V25" s="17">
        <f t="shared" si="0"/>
        <v>0</v>
      </c>
      <c r="W25" s="18">
        <f t="shared" si="1"/>
        <v>0</v>
      </c>
      <c r="X25" s="19">
        <f t="shared" si="2"/>
        <v>0</v>
      </c>
    </row>
    <row r="26" spans="1:24" ht="9.75" customHeight="1">
      <c r="A26" s="9">
        <v>24</v>
      </c>
      <c r="B26" s="31">
        <v>41074</v>
      </c>
      <c r="C26" s="10" t="s">
        <v>5</v>
      </c>
      <c r="D26" s="92">
        <v>0</v>
      </c>
      <c r="E26" s="93">
        <v>-2.9</v>
      </c>
      <c r="F26" s="94">
        <v>0</v>
      </c>
      <c r="G26" s="92">
        <v>0</v>
      </c>
      <c r="H26" s="93">
        <v>-0.8</v>
      </c>
      <c r="I26" s="94">
        <v>2</v>
      </c>
      <c r="J26" s="92">
        <v>0</v>
      </c>
      <c r="K26" s="93">
        <v>-2.1</v>
      </c>
      <c r="L26" s="94">
        <v>0</v>
      </c>
      <c r="M26" s="92">
        <v>0</v>
      </c>
      <c r="N26" s="93">
        <v>-4.8</v>
      </c>
      <c r="O26" s="94">
        <v>0</v>
      </c>
      <c r="P26" s="92">
        <v>1.6</v>
      </c>
      <c r="Q26" s="93">
        <v>0</v>
      </c>
      <c r="R26" s="94">
        <v>2</v>
      </c>
      <c r="S26" s="92">
        <v>0</v>
      </c>
      <c r="T26" s="93">
        <v>0</v>
      </c>
      <c r="U26" s="94">
        <v>0</v>
      </c>
      <c r="V26" s="17">
        <f t="shared" si="0"/>
        <v>1.6</v>
      </c>
      <c r="W26" s="18">
        <f t="shared" si="1"/>
        <v>-10.600000000000001</v>
      </c>
      <c r="X26" s="19">
        <f t="shared" si="2"/>
        <v>4</v>
      </c>
    </row>
    <row r="27" spans="1:24" ht="9.75" customHeight="1">
      <c r="A27" s="9">
        <v>25</v>
      </c>
      <c r="B27" s="31">
        <v>41081</v>
      </c>
      <c r="C27" s="10" t="s">
        <v>6</v>
      </c>
      <c r="D27" s="92">
        <v>0</v>
      </c>
      <c r="E27" s="93">
        <v>0</v>
      </c>
      <c r="F27" s="94">
        <v>0</v>
      </c>
      <c r="G27" s="92">
        <v>7.6</v>
      </c>
      <c r="H27" s="93">
        <v>0</v>
      </c>
      <c r="I27" s="94">
        <v>2</v>
      </c>
      <c r="J27" s="92">
        <v>0</v>
      </c>
      <c r="K27" s="93">
        <v>-0.9</v>
      </c>
      <c r="L27" s="94">
        <v>2</v>
      </c>
      <c r="M27" s="92">
        <v>4.2</v>
      </c>
      <c r="N27" s="93">
        <v>0</v>
      </c>
      <c r="O27" s="94">
        <v>2</v>
      </c>
      <c r="P27" s="92">
        <v>0</v>
      </c>
      <c r="Q27" s="93">
        <v>-10.9</v>
      </c>
      <c r="R27" s="94">
        <v>0</v>
      </c>
      <c r="S27" s="92">
        <v>0</v>
      </c>
      <c r="T27" s="93">
        <v>0</v>
      </c>
      <c r="U27" s="94">
        <v>0</v>
      </c>
      <c r="V27" s="17">
        <f t="shared" si="0"/>
        <v>11.8</v>
      </c>
      <c r="W27" s="18">
        <f t="shared" si="1"/>
        <v>-11.8</v>
      </c>
      <c r="X27" s="19">
        <f t="shared" si="2"/>
        <v>6</v>
      </c>
    </row>
    <row r="28" spans="1:24" ht="9.75" customHeight="1">
      <c r="A28" s="9">
        <v>26</v>
      </c>
      <c r="B28" s="31">
        <v>41088</v>
      </c>
      <c r="C28" s="10" t="s">
        <v>2</v>
      </c>
      <c r="D28" s="92">
        <v>0</v>
      </c>
      <c r="E28" s="93">
        <v>-6.9</v>
      </c>
      <c r="F28" s="94">
        <v>0</v>
      </c>
      <c r="G28" s="92">
        <v>1.7</v>
      </c>
      <c r="H28" s="93">
        <v>0</v>
      </c>
      <c r="I28" s="94">
        <v>2</v>
      </c>
      <c r="J28" s="92">
        <v>2.6</v>
      </c>
      <c r="K28" s="93">
        <v>0</v>
      </c>
      <c r="L28" s="94">
        <v>2</v>
      </c>
      <c r="M28" s="92">
        <v>0</v>
      </c>
      <c r="N28" s="93">
        <v>-2.9</v>
      </c>
      <c r="O28" s="94">
        <v>0</v>
      </c>
      <c r="P28" s="92">
        <v>5.5</v>
      </c>
      <c r="Q28" s="93">
        <v>0</v>
      </c>
      <c r="R28" s="94">
        <v>2</v>
      </c>
      <c r="S28" s="92">
        <v>0</v>
      </c>
      <c r="T28" s="93">
        <v>0</v>
      </c>
      <c r="U28" s="94">
        <v>0</v>
      </c>
      <c r="V28" s="17">
        <f t="shared" si="0"/>
        <v>9.8</v>
      </c>
      <c r="W28" s="18">
        <f t="shared" si="1"/>
        <v>-9.8</v>
      </c>
      <c r="X28" s="19">
        <f t="shared" si="2"/>
        <v>6</v>
      </c>
    </row>
    <row r="29" spans="1:24" ht="9.75" customHeight="1">
      <c r="A29" s="9">
        <v>27</v>
      </c>
      <c r="B29" s="31">
        <v>41095</v>
      </c>
      <c r="C29" s="10" t="s">
        <v>7</v>
      </c>
      <c r="D29" s="92">
        <v>3.9</v>
      </c>
      <c r="E29" s="93">
        <v>0</v>
      </c>
      <c r="F29" s="94">
        <v>0</v>
      </c>
      <c r="G29" s="92">
        <v>0</v>
      </c>
      <c r="H29" s="93">
        <v>-10.8</v>
      </c>
      <c r="I29" s="94">
        <v>0</v>
      </c>
      <c r="J29" s="139">
        <v>0</v>
      </c>
      <c r="K29" s="140">
        <v>0</v>
      </c>
      <c r="L29" s="141">
        <v>0</v>
      </c>
      <c r="M29" s="92">
        <v>0</v>
      </c>
      <c r="N29" s="93">
        <v>-2.5</v>
      </c>
      <c r="O29" s="94">
        <v>0</v>
      </c>
      <c r="P29" s="92">
        <v>9.4</v>
      </c>
      <c r="Q29" s="93">
        <v>0</v>
      </c>
      <c r="R29" s="94">
        <v>2</v>
      </c>
      <c r="S29" s="92">
        <v>0</v>
      </c>
      <c r="T29" s="93">
        <v>0</v>
      </c>
      <c r="U29" s="94">
        <v>0</v>
      </c>
      <c r="V29" s="17">
        <f t="shared" si="0"/>
        <v>13.3</v>
      </c>
      <c r="W29" s="18">
        <f t="shared" si="1"/>
        <v>-13.3</v>
      </c>
      <c r="X29" s="19">
        <f t="shared" si="2"/>
        <v>2</v>
      </c>
    </row>
    <row r="30" spans="1:25" ht="9.75" customHeight="1">
      <c r="A30" s="9">
        <v>28</v>
      </c>
      <c r="B30" s="31">
        <v>41102</v>
      </c>
      <c r="C30" s="10" t="s">
        <v>2</v>
      </c>
      <c r="D30" s="92">
        <v>8</v>
      </c>
      <c r="E30" s="93">
        <v>0</v>
      </c>
      <c r="F30" s="94">
        <v>0</v>
      </c>
      <c r="G30" s="92">
        <v>2.6</v>
      </c>
      <c r="H30" s="93">
        <v>0</v>
      </c>
      <c r="I30" s="94">
        <v>2</v>
      </c>
      <c r="J30" s="92">
        <v>0</v>
      </c>
      <c r="K30" s="93">
        <v>-15.2</v>
      </c>
      <c r="L30" s="94">
        <v>0</v>
      </c>
      <c r="M30" s="92">
        <v>4</v>
      </c>
      <c r="N30" s="93">
        <v>0</v>
      </c>
      <c r="O30" s="94">
        <v>2</v>
      </c>
      <c r="P30" s="139">
        <v>0</v>
      </c>
      <c r="Q30" s="140">
        <v>0</v>
      </c>
      <c r="R30" s="141">
        <v>0</v>
      </c>
      <c r="S30" s="92">
        <v>0.2</v>
      </c>
      <c r="T30" s="93">
        <v>0</v>
      </c>
      <c r="U30" s="94">
        <v>2</v>
      </c>
      <c r="V30" s="17">
        <f t="shared" si="0"/>
        <v>14.799999999999999</v>
      </c>
      <c r="W30" s="18">
        <f t="shared" si="1"/>
        <v>-15.2</v>
      </c>
      <c r="X30" s="19">
        <f t="shared" si="2"/>
        <v>6</v>
      </c>
      <c r="Y30" s="10" t="s">
        <v>67</v>
      </c>
    </row>
    <row r="31" spans="1:24" ht="9.75" customHeight="1">
      <c r="A31" s="9">
        <v>29</v>
      </c>
      <c r="B31" s="31">
        <v>41109</v>
      </c>
      <c r="C31" s="135" t="s">
        <v>15</v>
      </c>
      <c r="D31" s="136">
        <v>0</v>
      </c>
      <c r="E31" s="137">
        <v>0</v>
      </c>
      <c r="F31" s="138">
        <v>0</v>
      </c>
      <c r="G31" s="136">
        <v>0</v>
      </c>
      <c r="H31" s="137">
        <v>0</v>
      </c>
      <c r="I31" s="138">
        <v>0</v>
      </c>
      <c r="J31" s="136">
        <v>0</v>
      </c>
      <c r="K31" s="137">
        <v>0</v>
      </c>
      <c r="L31" s="138">
        <v>0</v>
      </c>
      <c r="M31" s="136">
        <v>0</v>
      </c>
      <c r="N31" s="137">
        <v>0</v>
      </c>
      <c r="O31" s="138">
        <v>0</v>
      </c>
      <c r="P31" s="136">
        <v>0</v>
      </c>
      <c r="Q31" s="137">
        <v>0</v>
      </c>
      <c r="R31" s="138">
        <v>0</v>
      </c>
      <c r="S31" s="136">
        <v>0</v>
      </c>
      <c r="T31" s="137">
        <v>0</v>
      </c>
      <c r="U31" s="138">
        <v>0</v>
      </c>
      <c r="V31" s="17">
        <f t="shared" si="0"/>
        <v>0</v>
      </c>
      <c r="W31" s="18">
        <f t="shared" si="1"/>
        <v>0</v>
      </c>
      <c r="X31" s="19">
        <f t="shared" si="2"/>
        <v>0</v>
      </c>
    </row>
    <row r="32" spans="1:24" ht="9.75" customHeight="1">
      <c r="A32" s="9">
        <v>30</v>
      </c>
      <c r="B32" s="31">
        <v>41116</v>
      </c>
      <c r="C32" s="10" t="s">
        <v>6</v>
      </c>
      <c r="D32" s="139">
        <v>0</v>
      </c>
      <c r="E32" s="140">
        <v>0</v>
      </c>
      <c r="F32" s="141">
        <v>0</v>
      </c>
      <c r="G32" s="92">
        <v>3</v>
      </c>
      <c r="H32" s="93">
        <v>0</v>
      </c>
      <c r="I32" s="94">
        <v>2</v>
      </c>
      <c r="J32" s="92">
        <v>10.5</v>
      </c>
      <c r="K32" s="93">
        <v>0</v>
      </c>
      <c r="L32" s="94">
        <v>2</v>
      </c>
      <c r="M32" s="92">
        <v>0</v>
      </c>
      <c r="N32" s="93">
        <v>-11.6</v>
      </c>
      <c r="O32" s="94">
        <v>0</v>
      </c>
      <c r="P32" s="92">
        <v>0</v>
      </c>
      <c r="Q32" s="93">
        <v>-1.8</v>
      </c>
      <c r="R32" s="94">
        <v>0</v>
      </c>
      <c r="S32" s="92">
        <v>0</v>
      </c>
      <c r="T32" s="93">
        <v>0</v>
      </c>
      <c r="U32" s="94">
        <v>0</v>
      </c>
      <c r="V32" s="17">
        <f t="shared" si="0"/>
        <v>13.5</v>
      </c>
      <c r="W32" s="18">
        <f t="shared" si="1"/>
        <v>-13.4</v>
      </c>
      <c r="X32" s="19">
        <f t="shared" si="2"/>
        <v>4</v>
      </c>
    </row>
    <row r="33" spans="1:24" ht="9.75" customHeight="1">
      <c r="A33" s="9">
        <v>31</v>
      </c>
      <c r="B33" s="31">
        <v>41123</v>
      </c>
      <c r="C33" s="10" t="s">
        <v>66</v>
      </c>
      <c r="D33" s="92">
        <v>0</v>
      </c>
      <c r="E33" s="93">
        <v>-0.8</v>
      </c>
      <c r="F33" s="94">
        <v>0</v>
      </c>
      <c r="G33" s="92">
        <v>0</v>
      </c>
      <c r="H33" s="93">
        <v>-1.8</v>
      </c>
      <c r="I33" s="94">
        <v>0</v>
      </c>
      <c r="J33" s="92">
        <v>0</v>
      </c>
      <c r="K33" s="93">
        <v>-0.2</v>
      </c>
      <c r="L33" s="94">
        <v>0</v>
      </c>
      <c r="M33" s="92">
        <v>0</v>
      </c>
      <c r="N33" s="93">
        <v>-4</v>
      </c>
      <c r="O33" s="94">
        <v>0</v>
      </c>
      <c r="P33" s="92">
        <v>6.1</v>
      </c>
      <c r="Q33" s="93">
        <v>0</v>
      </c>
      <c r="R33" s="94">
        <v>0</v>
      </c>
      <c r="S33" s="92">
        <v>0</v>
      </c>
      <c r="T33" s="93">
        <v>0</v>
      </c>
      <c r="U33" s="94">
        <v>0</v>
      </c>
      <c r="V33" s="17">
        <f t="shared" si="0"/>
        <v>6.1</v>
      </c>
      <c r="W33" s="18">
        <f t="shared" si="1"/>
        <v>-6.800000000000001</v>
      </c>
      <c r="X33" s="19">
        <f t="shared" si="2"/>
        <v>0</v>
      </c>
    </row>
    <row r="34" spans="1:24" ht="9.75" customHeight="1">
      <c r="A34" s="9">
        <v>32</v>
      </c>
      <c r="B34" s="31">
        <v>41130</v>
      </c>
      <c r="C34" s="10" t="s">
        <v>8</v>
      </c>
      <c r="D34" s="92">
        <v>0</v>
      </c>
      <c r="E34" s="93">
        <v>-2.7</v>
      </c>
      <c r="F34" s="94">
        <v>5</v>
      </c>
      <c r="G34" s="92">
        <v>9.4</v>
      </c>
      <c r="H34" s="93">
        <v>0</v>
      </c>
      <c r="I34" s="94">
        <v>2</v>
      </c>
      <c r="J34" s="92">
        <v>7.3</v>
      </c>
      <c r="K34" s="93">
        <v>0</v>
      </c>
      <c r="L34" s="94">
        <v>2</v>
      </c>
      <c r="M34" s="92">
        <v>0</v>
      </c>
      <c r="N34" s="93">
        <v>-7.6</v>
      </c>
      <c r="O34" s="94">
        <v>0</v>
      </c>
      <c r="P34" s="92">
        <v>0</v>
      </c>
      <c r="Q34" s="93">
        <v>-7.2</v>
      </c>
      <c r="R34" s="94">
        <v>0</v>
      </c>
      <c r="S34" s="92">
        <v>0</v>
      </c>
      <c r="T34" s="93">
        <v>0</v>
      </c>
      <c r="U34" s="94">
        <v>0</v>
      </c>
      <c r="V34" s="17">
        <f t="shared" si="0"/>
        <v>16.7</v>
      </c>
      <c r="W34" s="18">
        <f t="shared" si="1"/>
        <v>-17.5</v>
      </c>
      <c r="X34" s="19">
        <f t="shared" si="2"/>
        <v>9</v>
      </c>
    </row>
    <row r="35" spans="1:24" ht="9.75" customHeight="1">
      <c r="A35" s="9">
        <v>33</v>
      </c>
      <c r="B35" s="31">
        <v>41137</v>
      </c>
      <c r="C35" s="135" t="s">
        <v>15</v>
      </c>
      <c r="D35" s="136">
        <v>0</v>
      </c>
      <c r="E35" s="137">
        <v>0</v>
      </c>
      <c r="F35" s="138">
        <v>0</v>
      </c>
      <c r="G35" s="136">
        <v>0</v>
      </c>
      <c r="H35" s="137">
        <v>0</v>
      </c>
      <c r="I35" s="138">
        <v>0</v>
      </c>
      <c r="J35" s="136">
        <v>0</v>
      </c>
      <c r="K35" s="137">
        <v>0</v>
      </c>
      <c r="L35" s="138">
        <v>0</v>
      </c>
      <c r="M35" s="136">
        <v>0</v>
      </c>
      <c r="N35" s="137">
        <v>0</v>
      </c>
      <c r="O35" s="138">
        <v>0</v>
      </c>
      <c r="P35" s="136">
        <v>0</v>
      </c>
      <c r="Q35" s="137">
        <v>0</v>
      </c>
      <c r="R35" s="138">
        <v>0</v>
      </c>
      <c r="S35" s="136">
        <v>0</v>
      </c>
      <c r="T35" s="137">
        <v>0</v>
      </c>
      <c r="U35" s="138">
        <v>0</v>
      </c>
      <c r="V35" s="17">
        <f t="shared" si="0"/>
        <v>0</v>
      </c>
      <c r="W35" s="18">
        <f t="shared" si="1"/>
        <v>0</v>
      </c>
      <c r="X35" s="19">
        <f t="shared" si="2"/>
        <v>0</v>
      </c>
    </row>
    <row r="36" spans="1:25" ht="9.75" customHeight="1">
      <c r="A36" s="9">
        <v>34</v>
      </c>
      <c r="B36" s="31">
        <v>41144</v>
      </c>
      <c r="C36" s="10" t="s">
        <v>6</v>
      </c>
      <c r="D36" s="92">
        <v>12.5</v>
      </c>
      <c r="E36" s="93">
        <v>0</v>
      </c>
      <c r="F36" s="94">
        <v>2</v>
      </c>
      <c r="G36" s="139">
        <v>0</v>
      </c>
      <c r="H36" s="140">
        <v>0</v>
      </c>
      <c r="I36" s="141">
        <v>0</v>
      </c>
      <c r="J36" s="92">
        <v>0</v>
      </c>
      <c r="K36" s="93">
        <v>-18.8</v>
      </c>
      <c r="L36" s="94">
        <v>0</v>
      </c>
      <c r="M36" s="92">
        <v>11.9</v>
      </c>
      <c r="N36" s="93">
        <v>0</v>
      </c>
      <c r="O36" s="94">
        <v>2</v>
      </c>
      <c r="P36" s="92">
        <v>0.2</v>
      </c>
      <c r="Q36" s="93">
        <v>0</v>
      </c>
      <c r="R36" s="94">
        <v>0</v>
      </c>
      <c r="S36" s="92">
        <v>0</v>
      </c>
      <c r="T36" s="93">
        <v>-5.8</v>
      </c>
      <c r="U36" s="94">
        <v>0</v>
      </c>
      <c r="V36" s="17">
        <f t="shared" si="0"/>
        <v>24.599999999999998</v>
      </c>
      <c r="W36" s="18">
        <f t="shared" si="1"/>
        <v>-24.6</v>
      </c>
      <c r="X36" s="19">
        <f t="shared" si="2"/>
        <v>4</v>
      </c>
      <c r="Y36" s="10" t="s">
        <v>67</v>
      </c>
    </row>
    <row r="37" spans="1:24" ht="9.75" customHeight="1">
      <c r="A37" s="9">
        <v>35</v>
      </c>
      <c r="B37" s="31">
        <v>41151</v>
      </c>
      <c r="C37" s="10" t="s">
        <v>2</v>
      </c>
      <c r="D37" s="92">
        <v>0</v>
      </c>
      <c r="E37" s="93">
        <v>-4.9</v>
      </c>
      <c r="F37" s="94">
        <v>0</v>
      </c>
      <c r="G37" s="92">
        <v>21.2</v>
      </c>
      <c r="H37" s="93">
        <v>0</v>
      </c>
      <c r="I37" s="94">
        <v>5</v>
      </c>
      <c r="J37" s="92">
        <v>0</v>
      </c>
      <c r="K37" s="93">
        <v>-7.6</v>
      </c>
      <c r="L37" s="94">
        <v>0</v>
      </c>
      <c r="M37" s="92">
        <v>0</v>
      </c>
      <c r="N37" s="93">
        <v>-0.3</v>
      </c>
      <c r="O37" s="94">
        <v>0</v>
      </c>
      <c r="P37" s="92">
        <v>0</v>
      </c>
      <c r="Q37" s="93">
        <v>-7.6</v>
      </c>
      <c r="R37" s="94">
        <v>0</v>
      </c>
      <c r="S37" s="92">
        <v>0</v>
      </c>
      <c r="T37" s="93">
        <v>0</v>
      </c>
      <c r="U37" s="94">
        <v>0</v>
      </c>
      <c r="V37" s="17">
        <f t="shared" si="0"/>
        <v>21.2</v>
      </c>
      <c r="W37" s="18">
        <f t="shared" si="1"/>
        <v>-20.4</v>
      </c>
      <c r="X37" s="19">
        <f t="shared" si="2"/>
        <v>5</v>
      </c>
    </row>
    <row r="38" spans="1:24" ht="9.75" customHeight="1">
      <c r="A38" s="9">
        <v>36</v>
      </c>
      <c r="B38" s="31">
        <v>41158</v>
      </c>
      <c r="C38" s="135" t="s">
        <v>15</v>
      </c>
      <c r="D38" s="136">
        <v>0</v>
      </c>
      <c r="E38" s="137">
        <v>0</v>
      </c>
      <c r="F38" s="138">
        <v>0</v>
      </c>
      <c r="G38" s="136">
        <v>0</v>
      </c>
      <c r="H38" s="137">
        <v>0</v>
      </c>
      <c r="I38" s="138">
        <v>0</v>
      </c>
      <c r="J38" s="136">
        <v>0</v>
      </c>
      <c r="K38" s="137">
        <v>0</v>
      </c>
      <c r="L38" s="138">
        <v>0</v>
      </c>
      <c r="M38" s="136">
        <v>0</v>
      </c>
      <c r="N38" s="137">
        <v>0</v>
      </c>
      <c r="O38" s="138">
        <v>0</v>
      </c>
      <c r="P38" s="136">
        <v>0</v>
      </c>
      <c r="Q38" s="137">
        <v>0</v>
      </c>
      <c r="R38" s="138">
        <v>0</v>
      </c>
      <c r="S38" s="136">
        <v>0</v>
      </c>
      <c r="T38" s="137">
        <v>0</v>
      </c>
      <c r="U38" s="138">
        <v>0</v>
      </c>
      <c r="V38" s="17">
        <f t="shared" si="0"/>
        <v>0</v>
      </c>
      <c r="W38" s="18">
        <f t="shared" si="1"/>
        <v>0</v>
      </c>
      <c r="X38" s="19">
        <f t="shared" si="2"/>
        <v>0</v>
      </c>
    </row>
    <row r="39" spans="1:25" ht="9.75" customHeight="1">
      <c r="A39" s="9">
        <v>37</v>
      </c>
      <c r="B39" s="31">
        <v>41165</v>
      </c>
      <c r="C39" s="10" t="s">
        <v>8</v>
      </c>
      <c r="D39" s="92">
        <v>0</v>
      </c>
      <c r="E39" s="93">
        <v>-10.5</v>
      </c>
      <c r="F39" s="94">
        <v>0</v>
      </c>
      <c r="G39" s="139">
        <v>0</v>
      </c>
      <c r="H39" s="140">
        <v>0</v>
      </c>
      <c r="I39" s="141">
        <v>0</v>
      </c>
      <c r="J39" s="92">
        <v>0</v>
      </c>
      <c r="K39" s="93">
        <v>-6.7</v>
      </c>
      <c r="L39" s="94">
        <v>0</v>
      </c>
      <c r="M39" s="92">
        <v>8</v>
      </c>
      <c r="N39" s="93">
        <v>0</v>
      </c>
      <c r="O39" s="94">
        <v>2</v>
      </c>
      <c r="P39" s="92">
        <v>2.8</v>
      </c>
      <c r="Q39" s="93">
        <v>0</v>
      </c>
      <c r="R39" s="94">
        <v>2</v>
      </c>
      <c r="S39" s="92">
        <v>6.4</v>
      </c>
      <c r="T39" s="93">
        <v>0</v>
      </c>
      <c r="U39" s="94">
        <v>2</v>
      </c>
      <c r="V39" s="17">
        <f t="shared" si="0"/>
        <v>17.200000000000003</v>
      </c>
      <c r="W39" s="18">
        <f t="shared" si="1"/>
        <v>-17.2</v>
      </c>
      <c r="X39" s="19">
        <f t="shared" si="2"/>
        <v>6</v>
      </c>
      <c r="Y39" s="10" t="s">
        <v>61</v>
      </c>
    </row>
    <row r="40" spans="1:25" ht="9.75" customHeight="1">
      <c r="A40" s="9">
        <v>38</v>
      </c>
      <c r="B40" s="31">
        <v>41172</v>
      </c>
      <c r="C40" s="10" t="s">
        <v>7</v>
      </c>
      <c r="D40" s="92">
        <v>0</v>
      </c>
      <c r="E40" s="93">
        <v>-1.7</v>
      </c>
      <c r="F40" s="94">
        <v>0</v>
      </c>
      <c r="G40" s="139">
        <v>0</v>
      </c>
      <c r="H40" s="140">
        <v>0</v>
      </c>
      <c r="I40" s="141">
        <v>0</v>
      </c>
      <c r="J40" s="92">
        <v>4.7</v>
      </c>
      <c r="K40" s="93">
        <v>0</v>
      </c>
      <c r="L40" s="94">
        <v>2</v>
      </c>
      <c r="M40" s="92">
        <v>0</v>
      </c>
      <c r="N40" s="93">
        <v>-0.8</v>
      </c>
      <c r="O40" s="94">
        <v>0</v>
      </c>
      <c r="P40" s="92">
        <v>0</v>
      </c>
      <c r="Q40" s="93">
        <v>-8.5</v>
      </c>
      <c r="R40" s="94">
        <v>0</v>
      </c>
      <c r="S40" s="92">
        <v>6.3</v>
      </c>
      <c r="T40" s="93">
        <v>0</v>
      </c>
      <c r="U40" s="94">
        <v>0</v>
      </c>
      <c r="V40" s="17">
        <f t="shared" si="0"/>
        <v>11</v>
      </c>
      <c r="W40" s="18">
        <f t="shared" si="1"/>
        <v>-11</v>
      </c>
      <c r="X40" s="19">
        <f t="shared" si="2"/>
        <v>2</v>
      </c>
      <c r="Y40" s="10" t="s">
        <v>61</v>
      </c>
    </row>
    <row r="41" spans="1:25" ht="9.75" customHeight="1">
      <c r="A41" s="9">
        <v>39</v>
      </c>
      <c r="B41" s="31">
        <v>41179</v>
      </c>
      <c r="C41" s="10" t="s">
        <v>2</v>
      </c>
      <c r="D41" s="92">
        <v>0</v>
      </c>
      <c r="E41" s="93">
        <v>-9.4</v>
      </c>
      <c r="F41" s="94">
        <v>0</v>
      </c>
      <c r="G41" s="92">
        <v>9.6</v>
      </c>
      <c r="H41" s="93">
        <v>0</v>
      </c>
      <c r="I41" s="94">
        <v>2</v>
      </c>
      <c r="J41" s="139">
        <v>0</v>
      </c>
      <c r="K41" s="140">
        <v>0</v>
      </c>
      <c r="L41" s="141">
        <v>0</v>
      </c>
      <c r="M41" s="92">
        <v>0</v>
      </c>
      <c r="N41" s="93">
        <v>-7.1</v>
      </c>
      <c r="O41" s="94">
        <v>0</v>
      </c>
      <c r="P41" s="92">
        <v>0</v>
      </c>
      <c r="Q41" s="93">
        <v>-2</v>
      </c>
      <c r="R41" s="94">
        <v>0</v>
      </c>
      <c r="S41" s="92">
        <v>9</v>
      </c>
      <c r="T41" s="93">
        <v>0</v>
      </c>
      <c r="U41" s="94">
        <v>0</v>
      </c>
      <c r="V41" s="17">
        <f t="shared" si="0"/>
        <v>18.6</v>
      </c>
      <c r="W41" s="18">
        <f t="shared" si="1"/>
        <v>-18.5</v>
      </c>
      <c r="X41" s="19">
        <f t="shared" si="2"/>
        <v>2</v>
      </c>
      <c r="Y41" s="10" t="s">
        <v>61</v>
      </c>
    </row>
    <row r="42" spans="1:25" ht="9.75" customHeight="1">
      <c r="A42" s="9">
        <v>40</v>
      </c>
      <c r="B42" s="31">
        <v>41186</v>
      </c>
      <c r="C42" s="10" t="s">
        <v>6</v>
      </c>
      <c r="D42" s="92">
        <v>0</v>
      </c>
      <c r="E42" s="93">
        <v>-1.6</v>
      </c>
      <c r="F42" s="94">
        <v>0</v>
      </c>
      <c r="G42" s="139">
        <v>0</v>
      </c>
      <c r="H42" s="140">
        <v>0</v>
      </c>
      <c r="I42" s="141">
        <v>0</v>
      </c>
      <c r="J42" s="92">
        <v>12.8</v>
      </c>
      <c r="K42" s="93">
        <v>0</v>
      </c>
      <c r="L42" s="94">
        <v>2</v>
      </c>
      <c r="M42" s="92">
        <v>0.3</v>
      </c>
      <c r="N42" s="93">
        <v>0</v>
      </c>
      <c r="O42" s="94">
        <v>2</v>
      </c>
      <c r="P42" s="139">
        <v>0</v>
      </c>
      <c r="Q42" s="140">
        <v>0</v>
      </c>
      <c r="R42" s="141">
        <v>0</v>
      </c>
      <c r="S42" s="92">
        <v>0</v>
      </c>
      <c r="T42" s="93">
        <v>-9.8</v>
      </c>
      <c r="U42" s="94">
        <v>0</v>
      </c>
      <c r="V42" s="17">
        <f t="shared" si="0"/>
        <v>13.100000000000001</v>
      </c>
      <c r="W42" s="18">
        <f t="shared" si="1"/>
        <v>-11.4</v>
      </c>
      <c r="X42" s="19">
        <f t="shared" si="2"/>
        <v>4</v>
      </c>
      <c r="Y42" s="10" t="s">
        <v>61</v>
      </c>
    </row>
    <row r="43" spans="1:24" ht="9.75" customHeight="1">
      <c r="A43" s="9">
        <v>41</v>
      </c>
      <c r="B43" s="31">
        <v>41193</v>
      </c>
      <c r="C43" s="135" t="s">
        <v>15</v>
      </c>
      <c r="D43" s="136">
        <v>0</v>
      </c>
      <c r="E43" s="137">
        <v>0</v>
      </c>
      <c r="F43" s="138">
        <v>0</v>
      </c>
      <c r="G43" s="136">
        <v>0</v>
      </c>
      <c r="H43" s="137">
        <v>0</v>
      </c>
      <c r="I43" s="138">
        <v>0</v>
      </c>
      <c r="J43" s="136">
        <v>0</v>
      </c>
      <c r="K43" s="137">
        <v>0</v>
      </c>
      <c r="L43" s="138">
        <v>0</v>
      </c>
      <c r="M43" s="136">
        <v>0</v>
      </c>
      <c r="N43" s="137">
        <v>0</v>
      </c>
      <c r="O43" s="138">
        <v>0</v>
      </c>
      <c r="P43" s="136">
        <v>0</v>
      </c>
      <c r="Q43" s="137">
        <v>0</v>
      </c>
      <c r="R43" s="138">
        <v>0</v>
      </c>
      <c r="S43" s="136">
        <v>0</v>
      </c>
      <c r="T43" s="137">
        <v>0</v>
      </c>
      <c r="U43" s="138">
        <v>0</v>
      </c>
      <c r="V43" s="17">
        <f t="shared" si="0"/>
        <v>0</v>
      </c>
      <c r="W43" s="18">
        <f t="shared" si="1"/>
        <v>0</v>
      </c>
      <c r="X43" s="19">
        <f t="shared" si="2"/>
        <v>0</v>
      </c>
    </row>
    <row r="44" spans="1:24" ht="9.75" customHeight="1">
      <c r="A44" s="9">
        <v>42</v>
      </c>
      <c r="B44" s="31">
        <v>41200</v>
      </c>
      <c r="C44" s="10" t="s">
        <v>8</v>
      </c>
      <c r="D44" s="92">
        <v>0</v>
      </c>
      <c r="E44" s="93">
        <v>-7.3</v>
      </c>
      <c r="F44" s="94">
        <v>0</v>
      </c>
      <c r="G44" s="139">
        <v>0</v>
      </c>
      <c r="H44" s="140">
        <v>0</v>
      </c>
      <c r="I44" s="141">
        <v>0</v>
      </c>
      <c r="J44" s="92">
        <v>2.5</v>
      </c>
      <c r="K44" s="93">
        <v>0</v>
      </c>
      <c r="L44" s="94">
        <v>2</v>
      </c>
      <c r="M44" s="92">
        <v>11.3</v>
      </c>
      <c r="N44" s="93">
        <v>0</v>
      </c>
      <c r="O44" s="94">
        <v>2</v>
      </c>
      <c r="P44" s="92">
        <v>0</v>
      </c>
      <c r="Q44" s="93">
        <v>-6.2</v>
      </c>
      <c r="R44" s="94">
        <v>0</v>
      </c>
      <c r="S44" s="92">
        <v>0</v>
      </c>
      <c r="T44" s="93">
        <v>0</v>
      </c>
      <c r="U44" s="94">
        <v>0</v>
      </c>
      <c r="V44" s="17">
        <f t="shared" si="0"/>
        <v>13.8</v>
      </c>
      <c r="W44" s="18">
        <f t="shared" si="1"/>
        <v>-13.5</v>
      </c>
      <c r="X44" s="19">
        <f t="shared" si="2"/>
        <v>4</v>
      </c>
    </row>
    <row r="45" spans="1:24" ht="9.75" customHeight="1">
      <c r="A45" s="9">
        <v>43</v>
      </c>
      <c r="B45" s="31">
        <v>41207</v>
      </c>
      <c r="C45" s="10" t="s">
        <v>5</v>
      </c>
      <c r="D45" s="92">
        <v>9.5</v>
      </c>
      <c r="E45" s="93">
        <v>0</v>
      </c>
      <c r="F45" s="94">
        <v>0</v>
      </c>
      <c r="G45" s="92">
        <v>3.5</v>
      </c>
      <c r="H45" s="93">
        <v>0</v>
      </c>
      <c r="I45" s="94">
        <v>3</v>
      </c>
      <c r="J45" s="92">
        <v>0</v>
      </c>
      <c r="K45" s="93">
        <v>-8.9</v>
      </c>
      <c r="L45" s="94">
        <v>0</v>
      </c>
      <c r="M45" s="92">
        <v>0</v>
      </c>
      <c r="N45" s="93">
        <v>-1.2</v>
      </c>
      <c r="O45" s="94">
        <v>0</v>
      </c>
      <c r="P45" s="92">
        <v>0</v>
      </c>
      <c r="Q45" s="93">
        <v>-2.3</v>
      </c>
      <c r="R45" s="94">
        <v>0</v>
      </c>
      <c r="S45" s="92">
        <v>0</v>
      </c>
      <c r="T45" s="93">
        <v>0</v>
      </c>
      <c r="U45" s="94">
        <v>0</v>
      </c>
      <c r="V45" s="17">
        <f t="shared" si="0"/>
        <v>13</v>
      </c>
      <c r="W45" s="18">
        <f t="shared" si="1"/>
        <v>-12.399999999999999</v>
      </c>
      <c r="X45" s="19">
        <f t="shared" si="2"/>
        <v>3</v>
      </c>
    </row>
    <row r="46" spans="1:24" ht="9.75" customHeight="1">
      <c r="A46" s="9">
        <v>44</v>
      </c>
      <c r="B46" s="31">
        <v>41214</v>
      </c>
      <c r="C46" s="135" t="s">
        <v>15</v>
      </c>
      <c r="D46" s="136">
        <v>0</v>
      </c>
      <c r="E46" s="137">
        <v>0</v>
      </c>
      <c r="F46" s="138">
        <v>0</v>
      </c>
      <c r="G46" s="136">
        <v>0</v>
      </c>
      <c r="H46" s="137">
        <v>0</v>
      </c>
      <c r="I46" s="138">
        <v>0</v>
      </c>
      <c r="J46" s="136">
        <v>0</v>
      </c>
      <c r="K46" s="137">
        <v>0</v>
      </c>
      <c r="L46" s="138">
        <v>0</v>
      </c>
      <c r="M46" s="136">
        <v>0</v>
      </c>
      <c r="N46" s="137">
        <v>0</v>
      </c>
      <c r="O46" s="138">
        <v>0</v>
      </c>
      <c r="P46" s="136">
        <v>0</v>
      </c>
      <c r="Q46" s="137">
        <v>0</v>
      </c>
      <c r="R46" s="138">
        <v>0</v>
      </c>
      <c r="S46" s="136">
        <v>0</v>
      </c>
      <c r="T46" s="137">
        <v>0</v>
      </c>
      <c r="U46" s="138">
        <v>0</v>
      </c>
      <c r="V46" s="17">
        <f t="shared" si="0"/>
        <v>0</v>
      </c>
      <c r="W46" s="18">
        <f t="shared" si="1"/>
        <v>0</v>
      </c>
      <c r="X46" s="19">
        <f t="shared" si="2"/>
        <v>0</v>
      </c>
    </row>
    <row r="47" spans="1:24" ht="9.75" customHeight="1">
      <c r="A47" s="9">
        <v>45</v>
      </c>
      <c r="B47" s="31">
        <v>41221</v>
      </c>
      <c r="C47" s="10" t="s">
        <v>5</v>
      </c>
      <c r="D47" s="92">
        <v>0</v>
      </c>
      <c r="E47" s="93">
        <v>-9.4</v>
      </c>
      <c r="F47" s="94">
        <v>0</v>
      </c>
      <c r="G47" s="92">
        <v>0</v>
      </c>
      <c r="H47" s="93">
        <v>-2.7</v>
      </c>
      <c r="I47" s="94">
        <v>2</v>
      </c>
      <c r="J47" s="92">
        <v>7.4</v>
      </c>
      <c r="K47" s="93">
        <v>0</v>
      </c>
      <c r="L47" s="94">
        <v>2</v>
      </c>
      <c r="M47" s="92">
        <v>11.1</v>
      </c>
      <c r="N47" s="93">
        <v>0</v>
      </c>
      <c r="O47" s="94">
        <v>2</v>
      </c>
      <c r="P47" s="92">
        <v>0</v>
      </c>
      <c r="Q47" s="93">
        <v>-6.4</v>
      </c>
      <c r="R47" s="94">
        <v>0</v>
      </c>
      <c r="S47" s="92">
        <v>0</v>
      </c>
      <c r="T47" s="93">
        <v>0</v>
      </c>
      <c r="U47" s="94">
        <v>0</v>
      </c>
      <c r="V47" s="17">
        <f t="shared" si="0"/>
        <v>18.5</v>
      </c>
      <c r="W47" s="18">
        <f t="shared" si="1"/>
        <v>-18.5</v>
      </c>
      <c r="X47" s="19">
        <f t="shared" si="2"/>
        <v>6</v>
      </c>
    </row>
    <row r="48" spans="1:25" ht="9.75" customHeight="1">
      <c r="A48" s="9">
        <v>46</v>
      </c>
      <c r="B48" s="31">
        <v>41228</v>
      </c>
      <c r="C48" s="10" t="s">
        <v>61</v>
      </c>
      <c r="D48" s="92">
        <v>3</v>
      </c>
      <c r="E48" s="93">
        <v>0</v>
      </c>
      <c r="F48" s="94">
        <v>1</v>
      </c>
      <c r="G48" s="139">
        <v>0</v>
      </c>
      <c r="H48" s="140">
        <v>0</v>
      </c>
      <c r="I48" s="141">
        <v>0</v>
      </c>
      <c r="J48" s="92">
        <v>0</v>
      </c>
      <c r="K48" s="93">
        <v>-5.2</v>
      </c>
      <c r="L48" s="94">
        <v>0</v>
      </c>
      <c r="M48" s="92">
        <v>2.9</v>
      </c>
      <c r="N48" s="93">
        <v>0</v>
      </c>
      <c r="O48" s="94">
        <v>2.1</v>
      </c>
      <c r="P48" s="92">
        <v>0</v>
      </c>
      <c r="Q48" s="93">
        <v>-1.3</v>
      </c>
      <c r="R48" s="94">
        <v>0</v>
      </c>
      <c r="S48" s="92">
        <v>0</v>
      </c>
      <c r="T48" s="93">
        <v>-0.4</v>
      </c>
      <c r="U48" s="94">
        <v>0</v>
      </c>
      <c r="V48" s="17">
        <f t="shared" si="0"/>
        <v>5.9</v>
      </c>
      <c r="W48" s="18">
        <f t="shared" si="1"/>
        <v>-6.9</v>
      </c>
      <c r="X48" s="19">
        <f t="shared" si="2"/>
        <v>3.1</v>
      </c>
      <c r="Y48" s="10" t="s">
        <v>61</v>
      </c>
    </row>
    <row r="49" spans="1:24" ht="9.75" customHeight="1">
      <c r="A49" s="9">
        <v>47</v>
      </c>
      <c r="B49" s="31">
        <v>41235</v>
      </c>
      <c r="C49" s="135" t="s">
        <v>71</v>
      </c>
      <c r="D49" s="136">
        <v>0</v>
      </c>
      <c r="E49" s="137">
        <v>0</v>
      </c>
      <c r="F49" s="138">
        <v>0</v>
      </c>
      <c r="G49" s="136">
        <v>0</v>
      </c>
      <c r="H49" s="137">
        <v>0</v>
      </c>
      <c r="I49" s="138">
        <v>0</v>
      </c>
      <c r="J49" s="136">
        <v>0</v>
      </c>
      <c r="K49" s="137">
        <v>0</v>
      </c>
      <c r="L49" s="138">
        <v>0</v>
      </c>
      <c r="M49" s="136">
        <v>0</v>
      </c>
      <c r="N49" s="137">
        <v>0</v>
      </c>
      <c r="O49" s="138">
        <v>0</v>
      </c>
      <c r="P49" s="136">
        <v>0</v>
      </c>
      <c r="Q49" s="137">
        <v>0</v>
      </c>
      <c r="R49" s="138">
        <v>0</v>
      </c>
      <c r="S49" s="136">
        <v>0</v>
      </c>
      <c r="T49" s="137">
        <v>0</v>
      </c>
      <c r="U49" s="138">
        <v>0</v>
      </c>
      <c r="V49" s="17">
        <f t="shared" si="0"/>
        <v>0</v>
      </c>
      <c r="W49" s="18">
        <f t="shared" si="1"/>
        <v>0</v>
      </c>
      <c r="X49" s="19">
        <f t="shared" si="2"/>
        <v>0</v>
      </c>
    </row>
    <row r="50" spans="1:24" ht="9.75" customHeight="1">
      <c r="A50" s="9">
        <v>48</v>
      </c>
      <c r="B50" s="31">
        <v>41242</v>
      </c>
      <c r="C50" s="10" t="s">
        <v>6</v>
      </c>
      <c r="D50" s="92">
        <v>0</v>
      </c>
      <c r="E50" s="93">
        <v>-19.7</v>
      </c>
      <c r="F50" s="94">
        <v>0</v>
      </c>
      <c r="G50" s="92">
        <v>0</v>
      </c>
      <c r="H50" s="93">
        <v>-3.5</v>
      </c>
      <c r="I50" s="94">
        <v>2</v>
      </c>
      <c r="J50" s="92">
        <v>15.4</v>
      </c>
      <c r="K50" s="93">
        <v>0</v>
      </c>
      <c r="L50" s="94">
        <v>2</v>
      </c>
      <c r="M50" s="92">
        <v>2.1</v>
      </c>
      <c r="N50" s="93">
        <v>0</v>
      </c>
      <c r="O50" s="94">
        <v>2</v>
      </c>
      <c r="P50" s="92">
        <v>5.7</v>
      </c>
      <c r="Q50" s="93">
        <v>0</v>
      </c>
      <c r="R50" s="94">
        <v>2</v>
      </c>
      <c r="S50" s="92">
        <v>0</v>
      </c>
      <c r="T50" s="93">
        <v>0</v>
      </c>
      <c r="U50" s="94">
        <v>0</v>
      </c>
      <c r="V50" s="17">
        <f t="shared" si="0"/>
        <v>23.2</v>
      </c>
      <c r="W50" s="18">
        <f t="shared" si="1"/>
        <v>-23.2</v>
      </c>
      <c r="X50" s="19">
        <f t="shared" si="2"/>
        <v>8</v>
      </c>
    </row>
    <row r="51" spans="1:24" ht="9.75" customHeight="1">
      <c r="A51" s="9">
        <v>49</v>
      </c>
      <c r="B51" s="31">
        <v>41249</v>
      </c>
      <c r="C51" s="10" t="s">
        <v>7</v>
      </c>
      <c r="D51" s="92">
        <v>3.4</v>
      </c>
      <c r="E51" s="93">
        <v>0</v>
      </c>
      <c r="F51" s="94">
        <v>0</v>
      </c>
      <c r="G51" s="92">
        <v>5.2</v>
      </c>
      <c r="H51" s="93">
        <v>0</v>
      </c>
      <c r="I51" s="94">
        <v>2</v>
      </c>
      <c r="J51" s="92">
        <v>0</v>
      </c>
      <c r="K51" s="93">
        <v>-2.5</v>
      </c>
      <c r="L51" s="94">
        <v>0</v>
      </c>
      <c r="M51" s="92">
        <v>0</v>
      </c>
      <c r="N51" s="93">
        <v>-7.3</v>
      </c>
      <c r="O51" s="94">
        <v>0</v>
      </c>
      <c r="P51" s="92">
        <v>1.2</v>
      </c>
      <c r="Q51" s="93">
        <v>0</v>
      </c>
      <c r="R51" s="94">
        <v>2</v>
      </c>
      <c r="S51" s="92">
        <v>0</v>
      </c>
      <c r="T51" s="93">
        <v>0</v>
      </c>
      <c r="U51" s="94">
        <v>0</v>
      </c>
      <c r="V51" s="17">
        <f t="shared" si="0"/>
        <v>9.799999999999999</v>
      </c>
      <c r="W51" s="18">
        <f t="shared" si="1"/>
        <v>-9.8</v>
      </c>
      <c r="X51" s="19">
        <f t="shared" si="2"/>
        <v>4</v>
      </c>
    </row>
    <row r="52" spans="1:24" ht="9.75" customHeight="1">
      <c r="A52" s="9">
        <v>50</v>
      </c>
      <c r="B52" s="31">
        <v>41256</v>
      </c>
      <c r="C52" s="10" t="s">
        <v>6</v>
      </c>
      <c r="D52" s="92">
        <v>8.2</v>
      </c>
      <c r="E52" s="93">
        <v>0</v>
      </c>
      <c r="F52" s="94">
        <v>0</v>
      </c>
      <c r="G52" s="92">
        <v>12.3</v>
      </c>
      <c r="H52" s="93">
        <v>0</v>
      </c>
      <c r="I52" s="94">
        <v>2</v>
      </c>
      <c r="J52" s="92">
        <v>0</v>
      </c>
      <c r="K52" s="93">
        <v>-4.2</v>
      </c>
      <c r="L52" s="94">
        <v>0</v>
      </c>
      <c r="M52" s="92">
        <v>0</v>
      </c>
      <c r="N52" s="93">
        <v>-9.6</v>
      </c>
      <c r="O52" s="94">
        <v>0</v>
      </c>
      <c r="P52" s="92">
        <v>0</v>
      </c>
      <c r="Q52" s="93">
        <v>-4.7</v>
      </c>
      <c r="R52" s="94">
        <v>0</v>
      </c>
      <c r="S52" s="92">
        <v>0</v>
      </c>
      <c r="T52" s="93">
        <v>0</v>
      </c>
      <c r="U52" s="94">
        <v>0</v>
      </c>
      <c r="V52" s="17">
        <f t="shared" si="0"/>
        <v>20.5</v>
      </c>
      <c r="W52" s="18">
        <f t="shared" si="1"/>
        <v>-18.5</v>
      </c>
      <c r="X52" s="19">
        <f t="shared" si="2"/>
        <v>2</v>
      </c>
    </row>
    <row r="53" spans="1:25" ht="9.75" customHeight="1">
      <c r="A53" s="9">
        <v>51</v>
      </c>
      <c r="B53" s="31">
        <v>41263</v>
      </c>
      <c r="C53" s="10" t="s">
        <v>8</v>
      </c>
      <c r="D53" s="92">
        <v>5.5</v>
      </c>
      <c r="E53" s="93">
        <v>0</v>
      </c>
      <c r="F53" s="94">
        <v>0</v>
      </c>
      <c r="G53" s="139">
        <v>0</v>
      </c>
      <c r="H53" s="140">
        <v>0</v>
      </c>
      <c r="I53" s="141">
        <v>0</v>
      </c>
      <c r="J53" s="92">
        <v>0</v>
      </c>
      <c r="K53" s="93">
        <v>-5.3</v>
      </c>
      <c r="L53" s="94">
        <v>0</v>
      </c>
      <c r="M53" s="92">
        <v>12.3</v>
      </c>
      <c r="N53" s="93">
        <v>0</v>
      </c>
      <c r="O53" s="94">
        <v>2</v>
      </c>
      <c r="P53" s="92">
        <v>0</v>
      </c>
      <c r="Q53" s="93">
        <v>-9.3</v>
      </c>
      <c r="R53" s="94">
        <v>0</v>
      </c>
      <c r="S53" s="92">
        <v>0</v>
      </c>
      <c r="T53" s="93">
        <v>-3.5</v>
      </c>
      <c r="U53" s="94">
        <v>0</v>
      </c>
      <c r="V53" s="17">
        <f t="shared" si="0"/>
        <v>17.8</v>
      </c>
      <c r="W53" s="18">
        <f t="shared" si="1"/>
        <v>-18.1</v>
      </c>
      <c r="X53" s="19">
        <f t="shared" si="2"/>
        <v>2</v>
      </c>
      <c r="Y53" s="10" t="s">
        <v>61</v>
      </c>
    </row>
    <row r="54" spans="1:24" ht="9.75" customHeight="1">
      <c r="A54" s="9">
        <v>52</v>
      </c>
      <c r="B54" s="31">
        <v>41270</v>
      </c>
      <c r="C54" s="10" t="s">
        <v>5</v>
      </c>
      <c r="D54" s="119">
        <v>0</v>
      </c>
      <c r="E54" s="120">
        <v>-1.6</v>
      </c>
      <c r="F54" s="121">
        <v>0</v>
      </c>
      <c r="G54" s="119">
        <v>4.8</v>
      </c>
      <c r="H54" s="120">
        <v>0</v>
      </c>
      <c r="I54" s="121">
        <v>2</v>
      </c>
      <c r="J54" s="119">
        <v>0</v>
      </c>
      <c r="K54" s="120">
        <v>-14.8</v>
      </c>
      <c r="L54" s="121">
        <v>0</v>
      </c>
      <c r="M54" s="119">
        <v>6.5</v>
      </c>
      <c r="N54" s="120">
        <v>0</v>
      </c>
      <c r="O54" s="121">
        <v>10</v>
      </c>
      <c r="P54" s="119">
        <v>5.6</v>
      </c>
      <c r="Q54" s="120">
        <v>0</v>
      </c>
      <c r="R54" s="121">
        <v>2</v>
      </c>
      <c r="S54" s="119">
        <v>0</v>
      </c>
      <c r="T54" s="120">
        <v>0</v>
      </c>
      <c r="U54" s="121">
        <v>0</v>
      </c>
      <c r="V54" s="17">
        <f t="shared" si="0"/>
        <v>16.9</v>
      </c>
      <c r="W54" s="18">
        <f t="shared" si="1"/>
        <v>-16.400000000000002</v>
      </c>
      <c r="X54" s="19">
        <f t="shared" si="2"/>
        <v>14</v>
      </c>
    </row>
    <row r="55" spans="4:24" ht="11.25">
      <c r="D55" s="2" t="s">
        <v>2</v>
      </c>
      <c r="E55" s="71" t="s">
        <v>2</v>
      </c>
      <c r="F55" s="4" t="s">
        <v>2</v>
      </c>
      <c r="G55" s="2" t="s">
        <v>5</v>
      </c>
      <c r="H55" s="71" t="s">
        <v>5</v>
      </c>
      <c r="I55" s="4" t="s">
        <v>5</v>
      </c>
      <c r="J55" s="2" t="s">
        <v>6</v>
      </c>
      <c r="K55" s="71" t="s">
        <v>6</v>
      </c>
      <c r="L55" s="4" t="s">
        <v>6</v>
      </c>
      <c r="M55" s="2" t="s">
        <v>7</v>
      </c>
      <c r="N55" s="71" t="s">
        <v>7</v>
      </c>
      <c r="O55" s="4" t="s">
        <v>7</v>
      </c>
      <c r="P55" s="2" t="s">
        <v>8</v>
      </c>
      <c r="Q55" s="71" t="s">
        <v>8</v>
      </c>
      <c r="R55" s="4" t="s">
        <v>8</v>
      </c>
      <c r="S55" s="2" t="s">
        <v>9</v>
      </c>
      <c r="T55" s="71" t="s">
        <v>9</v>
      </c>
      <c r="U55" s="4" t="s">
        <v>9</v>
      </c>
      <c r="V55" s="25"/>
      <c r="W55" s="26"/>
      <c r="X55" s="27"/>
    </row>
    <row r="56" spans="4:24" ht="11.25">
      <c r="D56" s="14"/>
      <c r="E56" s="73"/>
      <c r="F56" s="16"/>
      <c r="G56" s="14"/>
      <c r="H56" s="73"/>
      <c r="I56" s="16"/>
      <c r="J56" s="14"/>
      <c r="K56" s="73"/>
      <c r="L56" s="16"/>
      <c r="M56" s="14"/>
      <c r="N56" s="73"/>
      <c r="O56" s="16"/>
      <c r="P56" s="14"/>
      <c r="Q56" s="73"/>
      <c r="R56" s="16"/>
      <c r="S56" s="14"/>
      <c r="T56" s="73"/>
      <c r="U56" s="16"/>
      <c r="V56" s="17"/>
      <c r="W56" s="18"/>
      <c r="X56" s="19"/>
    </row>
    <row r="57" spans="4:24" ht="11.25">
      <c r="D57" s="14">
        <f aca="true" t="shared" si="3" ref="D57:X57">SUM(D3:D54)</f>
        <v>68</v>
      </c>
      <c r="E57" s="73">
        <f t="shared" si="3"/>
        <v>-164.3</v>
      </c>
      <c r="F57" s="16">
        <f t="shared" si="3"/>
        <v>8</v>
      </c>
      <c r="G57" s="14">
        <f t="shared" si="3"/>
        <v>126.9</v>
      </c>
      <c r="H57" s="73">
        <f t="shared" si="3"/>
        <v>-70.5</v>
      </c>
      <c r="I57" s="16">
        <f t="shared" si="3"/>
        <v>72</v>
      </c>
      <c r="J57" s="14">
        <f t="shared" si="3"/>
        <v>96.20000000000002</v>
      </c>
      <c r="K57" s="73">
        <f t="shared" si="3"/>
        <v>-122.4</v>
      </c>
      <c r="L57" s="16">
        <f t="shared" si="3"/>
        <v>50</v>
      </c>
      <c r="M57" s="14">
        <f t="shared" si="3"/>
        <v>152.10000000000002</v>
      </c>
      <c r="N57" s="73">
        <f t="shared" si="3"/>
        <v>-65.89999999999999</v>
      </c>
      <c r="O57" s="16">
        <f>SUM(O3:O54)</f>
        <v>64.1</v>
      </c>
      <c r="P57" s="14">
        <f t="shared" si="3"/>
        <v>105.89999999999999</v>
      </c>
      <c r="Q57" s="73">
        <f t="shared" si="3"/>
        <v>-109.4</v>
      </c>
      <c r="R57" s="16">
        <f t="shared" si="3"/>
        <v>34</v>
      </c>
      <c r="S57" s="14">
        <f t="shared" si="3"/>
        <v>35.2</v>
      </c>
      <c r="T57" s="73">
        <f t="shared" si="3"/>
        <v>-57.9</v>
      </c>
      <c r="U57" s="16">
        <f t="shared" si="3"/>
        <v>34.6</v>
      </c>
      <c r="V57" s="15">
        <f t="shared" si="3"/>
        <v>584.3</v>
      </c>
      <c r="W57" s="15">
        <f t="shared" si="3"/>
        <v>-590.4</v>
      </c>
      <c r="X57" s="16">
        <f t="shared" si="3"/>
        <v>262.7</v>
      </c>
    </row>
    <row r="58" spans="4:24" ht="11.25">
      <c r="D58" s="21"/>
      <c r="E58" s="74"/>
      <c r="F58" s="23"/>
      <c r="G58" s="21"/>
      <c r="H58" s="74"/>
      <c r="I58" s="23"/>
      <c r="J58" s="21"/>
      <c r="K58" s="74"/>
      <c r="L58" s="23"/>
      <c r="M58" s="21"/>
      <c r="N58" s="74"/>
      <c r="O58" s="23"/>
      <c r="P58" s="21"/>
      <c r="Q58" s="74"/>
      <c r="R58" s="23"/>
      <c r="S58" s="20"/>
      <c r="T58" s="74"/>
      <c r="U58" s="23"/>
      <c r="V58" s="21"/>
      <c r="W58" s="22"/>
      <c r="X58" s="23"/>
    </row>
    <row r="59" spans="4:24" ht="11.25">
      <c r="D59" s="25"/>
      <c r="E59" s="75"/>
      <c r="F59" s="27"/>
      <c r="G59" s="25"/>
      <c r="H59" s="75"/>
      <c r="I59" s="27"/>
      <c r="J59" s="25"/>
      <c r="K59" s="75"/>
      <c r="L59" s="27"/>
      <c r="M59" s="25"/>
      <c r="N59" s="75"/>
      <c r="O59" s="27"/>
      <c r="P59" s="25"/>
      <c r="Q59" s="75"/>
      <c r="R59" s="27"/>
      <c r="S59" s="24"/>
      <c r="T59" s="75"/>
      <c r="U59" s="27"/>
      <c r="V59" s="25"/>
      <c r="W59" s="26"/>
      <c r="X59" s="27"/>
    </row>
    <row r="60" spans="4:24" ht="11.25">
      <c r="D60" s="17"/>
      <c r="E60" s="76"/>
      <c r="F60" s="19"/>
      <c r="G60" s="17"/>
      <c r="H60" s="76"/>
      <c r="I60" s="19"/>
      <c r="J60" s="17"/>
      <c r="K60" s="76"/>
      <c r="L60" s="19"/>
      <c r="M60" s="17"/>
      <c r="N60" s="76"/>
      <c r="O60" s="19"/>
      <c r="P60" s="17"/>
      <c r="Q60" s="76"/>
      <c r="R60" s="19"/>
      <c r="S60" s="14"/>
      <c r="T60" s="76"/>
      <c r="U60" s="19"/>
      <c r="V60" s="17"/>
      <c r="W60" s="18"/>
      <c r="X60" s="19"/>
    </row>
    <row r="61" spans="4:24" ht="11.25">
      <c r="D61" s="14">
        <f>SUM(D57:E57)</f>
        <v>-96.30000000000001</v>
      </c>
      <c r="E61" s="73"/>
      <c r="F61" s="16"/>
      <c r="G61" s="14">
        <f>SUM(G57:H57)</f>
        <v>56.400000000000006</v>
      </c>
      <c r="H61" s="73"/>
      <c r="I61" s="16"/>
      <c r="J61" s="14">
        <f>SUM(J57:K57)</f>
        <v>-26.19999999999999</v>
      </c>
      <c r="K61" s="73"/>
      <c r="L61" s="16"/>
      <c r="M61" s="14">
        <f>SUM(M57:N57)</f>
        <v>86.20000000000003</v>
      </c>
      <c r="N61" s="73"/>
      <c r="O61" s="16"/>
      <c r="P61" s="14">
        <f>SUM(P57:Q57)</f>
        <v>-3.500000000000014</v>
      </c>
      <c r="Q61" s="73"/>
      <c r="R61" s="16"/>
      <c r="S61" s="14">
        <f>SUM(S57:T57)</f>
        <v>-22.699999999999996</v>
      </c>
      <c r="T61" s="73"/>
      <c r="U61" s="16"/>
      <c r="V61" s="14">
        <f>SUM(V57,X57)</f>
        <v>847</v>
      </c>
      <c r="W61" s="15"/>
      <c r="X61" s="16"/>
    </row>
    <row r="62" spans="4:24" ht="11.25">
      <c r="D62" s="21"/>
      <c r="E62" s="74"/>
      <c r="F62" s="23"/>
      <c r="G62" s="21"/>
      <c r="H62" s="74"/>
      <c r="I62" s="23"/>
      <c r="J62" s="21"/>
      <c r="K62" s="74"/>
      <c r="L62" s="23"/>
      <c r="M62" s="21"/>
      <c r="N62" s="74"/>
      <c r="O62" s="23"/>
      <c r="P62" s="21"/>
      <c r="Q62" s="74"/>
      <c r="R62" s="23"/>
      <c r="S62" s="20"/>
      <c r="T62" s="74"/>
      <c r="U62" s="23"/>
      <c r="V62" s="21"/>
      <c r="W62" s="22"/>
      <c r="X62" s="23"/>
    </row>
    <row r="66" spans="2:8" ht="11.25">
      <c r="B66" s="10" t="s">
        <v>72</v>
      </c>
      <c r="C66" s="156" t="s">
        <v>73</v>
      </c>
      <c r="D66" s="156"/>
      <c r="E66" s="157"/>
      <c r="F66" s="156"/>
      <c r="G66" s="156"/>
      <c r="H66" s="157"/>
    </row>
    <row r="78" spans="2:3" ht="12.75">
      <c r="B78" s="69" t="s">
        <v>2</v>
      </c>
      <c r="C78" s="70">
        <f>COUNTIF(C3:C54,"wolfi")</f>
        <v>7</v>
      </c>
    </row>
    <row r="79" spans="2:3" ht="12.75">
      <c r="B79" s="69" t="s">
        <v>5</v>
      </c>
      <c r="C79" s="70">
        <f>COUNTIF(C3:C54,"kali")</f>
        <v>8</v>
      </c>
    </row>
    <row r="80" spans="2:3" ht="12.75">
      <c r="B80" s="69" t="s">
        <v>6</v>
      </c>
      <c r="C80" s="70">
        <f>COUNTIF(C3:C54,"schluzi")</f>
        <v>10</v>
      </c>
    </row>
    <row r="81" spans="2:3" ht="12.75">
      <c r="B81" s="69" t="s">
        <v>7</v>
      </c>
      <c r="C81" s="70">
        <f>COUNTIF(C3:C54,"frank")</f>
        <v>8</v>
      </c>
    </row>
    <row r="82" spans="2:3" ht="12.75">
      <c r="B82" s="69" t="s">
        <v>8</v>
      </c>
      <c r="C82" s="70">
        <f>COUNTIF(C3:C54,"uwe")</f>
        <v>8</v>
      </c>
    </row>
    <row r="83" spans="2:3" ht="12.75">
      <c r="B83" s="69" t="s">
        <v>9</v>
      </c>
      <c r="C83" s="70">
        <f>COUNTIF(C3:C54,"gast")</f>
        <v>0</v>
      </c>
    </row>
    <row r="84" spans="2:3" ht="12.75">
      <c r="B84" s="69" t="s">
        <v>15</v>
      </c>
      <c r="C84" s="70">
        <f>COUNTIF(C3:C54,"ausgefallen")</f>
        <v>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C66:H66"/>
  </mergeCells>
  <printOptions gridLines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N148" sqref="N148"/>
    </sheetView>
  </sheetViews>
  <sheetFormatPr defaultColWidth="11.421875" defaultRowHeight="12.75"/>
  <cols>
    <col min="8" max="8" width="10.57421875" style="0" customWidth="1"/>
  </cols>
  <sheetData>
    <row r="1" spans="1:6" ht="12.75">
      <c r="A1" s="52" t="s">
        <v>2</v>
      </c>
      <c r="B1" s="53" t="s">
        <v>5</v>
      </c>
      <c r="C1" s="53" t="s">
        <v>6</v>
      </c>
      <c r="D1" s="53" t="s">
        <v>16</v>
      </c>
      <c r="E1" s="53" t="s">
        <v>8</v>
      </c>
      <c r="F1" s="54" t="s">
        <v>9</v>
      </c>
    </row>
    <row r="2" spans="1:6" ht="12.75">
      <c r="A2" s="55"/>
      <c r="B2" s="56"/>
      <c r="C2" s="56"/>
      <c r="D2" s="56"/>
      <c r="E2" s="56"/>
      <c r="F2" s="57"/>
    </row>
    <row r="3" spans="1:6" ht="12.75">
      <c r="A3" s="58">
        <f>SUM(Daten!D3:E3)</f>
        <v>0</v>
      </c>
      <c r="B3" s="59">
        <f>SUM(Daten!G3:H3)</f>
        <v>0</v>
      </c>
      <c r="C3" s="59">
        <f>SUM(Daten!J3:K3)</f>
        <v>0</v>
      </c>
      <c r="D3" s="59">
        <f>SUM(Daten!M3:N3)</f>
        <v>0</v>
      </c>
      <c r="E3" s="59">
        <f>SUM(Daten!P3:Q3)</f>
        <v>0</v>
      </c>
      <c r="F3" s="60">
        <f>SUM(Daten!S3:T3)</f>
        <v>0</v>
      </c>
    </row>
    <row r="4" spans="1:6" ht="12.75">
      <c r="A4" s="58">
        <f>SUM(Daten!D4:E4)</f>
        <v>-16.1</v>
      </c>
      <c r="B4" s="59">
        <f>SUM(Daten!G4:H4)</f>
        <v>6.6</v>
      </c>
      <c r="C4" s="59">
        <f>SUM(Daten!J4:K4)</f>
        <v>0.5</v>
      </c>
      <c r="D4" s="59">
        <f>SUM(Daten!M4:N4)</f>
        <v>2.1</v>
      </c>
      <c r="E4" s="59">
        <f>SUM(Daten!P4:Q4)</f>
        <v>8.3</v>
      </c>
      <c r="F4" s="60">
        <f>SUM(Daten!S4:T4)</f>
        <v>-0.4</v>
      </c>
    </row>
    <row r="5" spans="1:6" ht="12.75">
      <c r="A5" s="58">
        <f>SUM(Daten!D5:E5)</f>
        <v>-9.1</v>
      </c>
      <c r="B5" s="59">
        <f>SUM(Daten!G5:H5)</f>
        <v>5</v>
      </c>
      <c r="C5" s="59">
        <f>SUM(Daten!J5:K5)</f>
        <v>2.8</v>
      </c>
      <c r="D5" s="59">
        <f>SUM(Daten!M5:N5)</f>
        <v>3.9</v>
      </c>
      <c r="E5" s="59">
        <f>SUM(Daten!P5:Q5)</f>
        <v>-2.6</v>
      </c>
      <c r="F5" s="60">
        <f>SUM(Daten!S5:T5)</f>
        <v>0</v>
      </c>
    </row>
    <row r="6" spans="1:6" ht="12.75">
      <c r="A6" s="58">
        <f>SUM(Daten!D6:E6)</f>
        <v>-0.1</v>
      </c>
      <c r="B6" s="59">
        <f>SUM(Daten!G6:H6)</f>
        <v>-4.1</v>
      </c>
      <c r="C6" s="59">
        <f>SUM(Daten!J6:K6)</f>
        <v>1.6</v>
      </c>
      <c r="D6" s="59">
        <f>SUM(Daten!M6:N6)</f>
        <v>3.3</v>
      </c>
      <c r="E6" s="59">
        <f>SUM(Daten!P6:Q6)</f>
        <v>-0.7</v>
      </c>
      <c r="F6" s="60">
        <f>SUM(Daten!S6:T6)</f>
        <v>0</v>
      </c>
    </row>
    <row r="7" spans="1:6" ht="12.75">
      <c r="A7" s="58">
        <f>SUM(Daten!D7:E7)</f>
        <v>6.8</v>
      </c>
      <c r="B7" s="59">
        <f>SUM(Daten!G7:H7)</f>
        <v>1.5</v>
      </c>
      <c r="C7" s="59">
        <f>SUM(Daten!J7:K7)</f>
        <v>-9.2</v>
      </c>
      <c r="D7" s="59">
        <f>SUM(Daten!M7:N7)</f>
        <v>-2.6</v>
      </c>
      <c r="E7" s="59">
        <f>SUM(Daten!P7:Q7)</f>
        <v>4.1</v>
      </c>
      <c r="F7" s="60">
        <f>SUM(Daten!S7:T7)</f>
        <v>0</v>
      </c>
    </row>
    <row r="8" spans="1:6" ht="12.75">
      <c r="A8" s="58">
        <f>SUM(Daten!D8:E8)</f>
        <v>-8.2</v>
      </c>
      <c r="B8" s="59">
        <f>SUM(Daten!G8:H8)</f>
        <v>-1.2</v>
      </c>
      <c r="C8" s="59">
        <f>SUM(Daten!J8:K8)</f>
        <v>1.1</v>
      </c>
      <c r="D8" s="59">
        <f>SUM(Daten!M8:N8)</f>
        <v>0</v>
      </c>
      <c r="E8" s="59">
        <f>SUM(Daten!P8:Q8)</f>
        <v>-6.2</v>
      </c>
      <c r="F8" s="60">
        <f>SUM(Daten!S8:T8)</f>
        <v>13.3</v>
      </c>
    </row>
    <row r="9" spans="1:6" ht="12.75">
      <c r="A9" s="58">
        <f>SUM(Daten!D9:E9)</f>
        <v>0</v>
      </c>
      <c r="B9" s="59">
        <f>SUM(Daten!G9:H9)</f>
        <v>0</v>
      </c>
      <c r="C9" s="59">
        <f>SUM(Daten!J9:K9)</f>
        <v>0</v>
      </c>
      <c r="D9" s="59">
        <f>SUM(Daten!M9:N9)</f>
        <v>0</v>
      </c>
      <c r="E9" s="59">
        <f>SUM(Daten!P9:Q9)</f>
        <v>0</v>
      </c>
      <c r="F9" s="60">
        <f>SUM(Daten!S9:T9)</f>
        <v>0</v>
      </c>
    </row>
    <row r="10" spans="1:6" ht="12.75">
      <c r="A10" s="58">
        <f>SUM(Daten!D10:E10)</f>
        <v>0.7</v>
      </c>
      <c r="B10" s="59">
        <f>SUM(Daten!G10:H10)</f>
        <v>-3.6</v>
      </c>
      <c r="C10" s="59">
        <f>SUM(Daten!J10:K10)</f>
        <v>0</v>
      </c>
      <c r="D10" s="59">
        <f>SUM(Daten!M10:N10)</f>
        <v>1.7</v>
      </c>
      <c r="E10" s="59">
        <f>SUM(Daten!P10:Q10)</f>
        <v>2.4</v>
      </c>
      <c r="F10" s="60">
        <f>SUM(Daten!S10:T10)</f>
        <v>-1.2</v>
      </c>
    </row>
    <row r="11" spans="1:6" ht="12.75">
      <c r="A11" s="58">
        <f>SUM(Daten!D11:E11)</f>
        <v>-1</v>
      </c>
      <c r="B11" s="59">
        <f>SUM(Daten!G11:H11)</f>
        <v>0</v>
      </c>
      <c r="C11" s="59">
        <f>SUM(Daten!J11:K11)</f>
        <v>10.8</v>
      </c>
      <c r="D11" s="59">
        <f>SUM(Daten!M11:N11)</f>
        <v>1.8</v>
      </c>
      <c r="E11" s="59">
        <f>SUM(Daten!P11:Q11)</f>
        <v>-2.9</v>
      </c>
      <c r="F11" s="60">
        <f>SUM(Daten!S11:T11)</f>
        <v>-8.7</v>
      </c>
    </row>
    <row r="12" spans="1:6" ht="12.75">
      <c r="A12" s="58">
        <f>SUM(Daten!D12:E12)</f>
        <v>-10</v>
      </c>
      <c r="B12" s="59">
        <f>SUM(Daten!G12:H12)</f>
        <v>0</v>
      </c>
      <c r="C12" s="59">
        <f>SUM(Daten!J12:K12)</f>
        <v>2.3</v>
      </c>
      <c r="D12" s="59">
        <f>SUM(Daten!M12:N12)</f>
        <v>12.6</v>
      </c>
      <c r="E12" s="59">
        <f>SUM(Daten!P12:Q12)</f>
        <v>3.6</v>
      </c>
      <c r="F12" s="60">
        <f>SUM(Daten!S12:T12)</f>
        <v>-8.5</v>
      </c>
    </row>
    <row r="13" spans="1:6" ht="12.75">
      <c r="A13" s="58">
        <f>SUM(Daten!D13:E13)</f>
        <v>-9.5</v>
      </c>
      <c r="B13" s="59">
        <f>SUM(Daten!G13:H13)</f>
        <v>4.5</v>
      </c>
      <c r="C13" s="59">
        <f>SUM(Daten!J13:K13)</f>
        <v>0</v>
      </c>
      <c r="D13" s="59">
        <f>SUM(Daten!M13:N13)</f>
        <v>5</v>
      </c>
      <c r="E13" s="59">
        <f>SUM(Daten!P13:Q13)</f>
        <v>0</v>
      </c>
      <c r="F13" s="60">
        <f>SUM(Daten!S13:T13)</f>
        <v>0</v>
      </c>
    </row>
    <row r="14" spans="1:6" ht="12.75">
      <c r="A14" s="58">
        <f>SUM(Daten!D14:E14)</f>
        <v>6.5</v>
      </c>
      <c r="B14" s="59">
        <f>SUM(Daten!G14:H14)</f>
        <v>-2.9</v>
      </c>
      <c r="C14" s="59">
        <f>SUM(Daten!J14:K14)</f>
        <v>-5.4</v>
      </c>
      <c r="D14" s="59">
        <f>SUM(Daten!M14:N14)</f>
        <v>7.7</v>
      </c>
      <c r="E14" s="59">
        <f>SUM(Daten!P14:Q14)</f>
        <v>-5.9</v>
      </c>
      <c r="F14" s="60">
        <f>SUM(Daten!S14:T14)</f>
        <v>0</v>
      </c>
    </row>
    <row r="15" spans="1:6" ht="12.75">
      <c r="A15" s="58">
        <f>SUM(Daten!D15:E15)</f>
        <v>-1.5</v>
      </c>
      <c r="B15" s="59">
        <f>SUM(Daten!G15:H15)</f>
        <v>4.6</v>
      </c>
      <c r="C15" s="59">
        <f>SUM(Daten!J15:K15)</f>
        <v>1.9</v>
      </c>
      <c r="D15" s="59">
        <f>SUM(Daten!M15:N15)</f>
        <v>0</v>
      </c>
      <c r="E15" s="59">
        <f>SUM(Daten!P15:Q15)</f>
        <v>-5</v>
      </c>
      <c r="F15" s="60">
        <f>SUM(Daten!S15:T15)</f>
        <v>0</v>
      </c>
    </row>
    <row r="16" spans="1:6" ht="12.75">
      <c r="A16" s="58">
        <f>SUM(Daten!D16:E16)</f>
        <v>-1.9</v>
      </c>
      <c r="B16" s="59">
        <f>SUM(Daten!G16:H16)</f>
        <v>-12.5</v>
      </c>
      <c r="C16" s="59">
        <f>SUM(Daten!J16:K16)</f>
        <v>7</v>
      </c>
      <c r="D16" s="59">
        <f>SUM(Daten!M16:N16)</f>
        <v>5.5</v>
      </c>
      <c r="E16" s="59">
        <f>SUM(Daten!P16:Q16)</f>
        <v>1.8</v>
      </c>
      <c r="F16" s="60">
        <f>SUM(Daten!S16:T16)</f>
        <v>0</v>
      </c>
    </row>
    <row r="17" spans="1:6" ht="12.75">
      <c r="A17" s="58">
        <f>SUM(Daten!D17:E17)</f>
        <v>0</v>
      </c>
      <c r="B17" s="59">
        <f>SUM(Daten!G17:H17)</f>
        <v>-3.8</v>
      </c>
      <c r="C17" s="59">
        <f>SUM(Daten!J17:K17)</f>
        <v>-2.4</v>
      </c>
      <c r="D17" s="59">
        <f>SUM(Daten!M17:N17)</f>
        <v>-2.3</v>
      </c>
      <c r="E17" s="59">
        <f>SUM(Daten!P17:Q17)</f>
        <v>17.8</v>
      </c>
      <c r="F17" s="60">
        <f>SUM(Daten!S17:T17)</f>
        <v>-9.3</v>
      </c>
    </row>
    <row r="18" spans="1:6" ht="12.75">
      <c r="A18" s="58">
        <f>SUM(Daten!D18:E18)</f>
        <v>-1.3</v>
      </c>
      <c r="B18" s="59">
        <f>SUM(Daten!G18:H18)</f>
        <v>-4.1</v>
      </c>
      <c r="C18" s="59">
        <f>SUM(Daten!J18:K18)</f>
        <v>0</v>
      </c>
      <c r="D18" s="59">
        <f>SUM(Daten!M18:N18)</f>
        <v>-1.3</v>
      </c>
      <c r="E18" s="59">
        <f>SUM(Daten!P18:Q18)</f>
        <v>9.7</v>
      </c>
      <c r="F18" s="60">
        <f>SUM(Daten!S18:T18)</f>
        <v>-0.3</v>
      </c>
    </row>
    <row r="19" spans="1:6" ht="12.75">
      <c r="A19" s="58">
        <f>SUM(Daten!D19:E19)</f>
        <v>-4.5</v>
      </c>
      <c r="B19" s="59">
        <f>SUM(Daten!G19:H19)</f>
        <v>0</v>
      </c>
      <c r="C19" s="59">
        <f>SUM(Daten!J19:K19)</f>
        <v>4.2</v>
      </c>
      <c r="D19" s="59">
        <f>SUM(Daten!M19:N19)</f>
        <v>2.2</v>
      </c>
      <c r="E19" s="59">
        <f>SUM(Daten!P19:Q19)</f>
        <v>5.8</v>
      </c>
      <c r="F19" s="60">
        <f>SUM(Daten!S19:T19)</f>
        <v>-10</v>
      </c>
    </row>
    <row r="20" spans="1:6" ht="12.75">
      <c r="A20" s="58">
        <f>SUM(Daten!D20:E20)</f>
        <v>-5.9</v>
      </c>
      <c r="B20" s="59">
        <f>SUM(Daten!G20:H20)</f>
        <v>3.5</v>
      </c>
      <c r="C20" s="59">
        <f>SUM(Daten!J20:K20)</f>
        <v>0</v>
      </c>
      <c r="D20" s="59">
        <f>SUM(Daten!M20:N20)</f>
        <v>8</v>
      </c>
      <c r="E20" s="59">
        <f>SUM(Daten!P20:Q20)</f>
        <v>-5.4</v>
      </c>
      <c r="F20" s="60">
        <f>SUM(Daten!S20:T20)</f>
        <v>0</v>
      </c>
    </row>
    <row r="21" spans="1:6" ht="12.75">
      <c r="A21" s="58">
        <f>SUM(Daten!D21:E21)</f>
        <v>-0.3</v>
      </c>
      <c r="B21" s="59">
        <f>SUM(Daten!G21:H21)</f>
        <v>-12.9</v>
      </c>
      <c r="C21" s="59">
        <f>SUM(Daten!J21:K21)</f>
        <v>-0.5</v>
      </c>
      <c r="D21" s="59">
        <f>SUM(Daten!M21:N21)</f>
        <v>1.5</v>
      </c>
      <c r="E21" s="59">
        <f>SUM(Daten!P21:Q21)</f>
        <v>12.3</v>
      </c>
      <c r="F21" s="60">
        <f>SUM(Daten!S21:T21)</f>
        <v>0</v>
      </c>
    </row>
    <row r="22" spans="1:6" ht="12.75">
      <c r="A22" s="58">
        <f>SUM(Daten!D22:E22)</f>
        <v>-3.8</v>
      </c>
      <c r="B22" s="59">
        <f>SUM(Daten!G22:H22)</f>
        <v>-5.8</v>
      </c>
      <c r="C22" s="59">
        <f>SUM(Daten!J22:K22)</f>
        <v>-1.4</v>
      </c>
      <c r="D22" s="59">
        <f>SUM(Daten!M22:N22)</f>
        <v>8</v>
      </c>
      <c r="E22" s="59">
        <f>SUM(Daten!P22:Q22)</f>
        <v>2</v>
      </c>
      <c r="F22" s="60">
        <f>SUM(Daten!S22:T22)</f>
        <v>0</v>
      </c>
    </row>
    <row r="23" spans="1:6" ht="12.75">
      <c r="A23" s="58">
        <f>SUM(Daten!D23:E23)</f>
        <v>-9.2</v>
      </c>
      <c r="B23" s="59">
        <f>SUM(Daten!G23:H23)</f>
        <v>7.9</v>
      </c>
      <c r="C23" s="59">
        <f>SUM(Daten!J23:K23)</f>
        <v>0.8</v>
      </c>
      <c r="D23" s="59">
        <f>SUM(Daten!M23:N23)</f>
        <v>7.2</v>
      </c>
      <c r="E23" s="59">
        <f>SUM(Daten!P23:Q23)</f>
        <v>-6.6</v>
      </c>
      <c r="F23" s="60">
        <f>SUM(Daten!S23:T23)</f>
        <v>0</v>
      </c>
    </row>
    <row r="24" spans="1:6" ht="12.75">
      <c r="A24" s="58">
        <f>SUM(Daten!D24:E24)</f>
        <v>-2.5</v>
      </c>
      <c r="B24" s="59">
        <f>SUM(Daten!G24:H24)</f>
        <v>12.4</v>
      </c>
      <c r="C24" s="59">
        <f>SUM(Daten!J24:K24)</f>
        <v>-11.1</v>
      </c>
      <c r="D24" s="59">
        <f>SUM(Daten!M24:N24)</f>
        <v>7</v>
      </c>
      <c r="E24" s="59">
        <f>SUM(Daten!P24:Q24)</f>
        <v>-5.9</v>
      </c>
      <c r="F24" s="60">
        <f>SUM(Daten!S24:T24)</f>
        <v>0</v>
      </c>
    </row>
    <row r="25" spans="1:6" ht="12.75">
      <c r="A25" s="58">
        <f>SUM(Daten!D25:E25)</f>
        <v>0</v>
      </c>
      <c r="B25" s="59">
        <f>SUM(Daten!G25:H25)</f>
        <v>0</v>
      </c>
      <c r="C25" s="59">
        <f>SUM(Daten!J25:K25)</f>
        <v>0</v>
      </c>
      <c r="D25" s="59">
        <f>SUM(Daten!M25:N25)</f>
        <v>0</v>
      </c>
      <c r="E25" s="59">
        <f>SUM(Daten!P25:Q25)</f>
        <v>0</v>
      </c>
      <c r="F25" s="60">
        <f>SUM(Daten!S25:T25)</f>
        <v>0</v>
      </c>
    </row>
    <row r="26" spans="1:6" ht="12.75">
      <c r="A26" s="58">
        <f>SUM(Daten!D26:E26)</f>
        <v>-2.9</v>
      </c>
      <c r="B26" s="59">
        <f>SUM(Daten!G26:H26)</f>
        <v>-0.8</v>
      </c>
      <c r="C26" s="59">
        <f>SUM(Daten!J26:K26)</f>
        <v>-2.1</v>
      </c>
      <c r="D26" s="59">
        <f>SUM(Daten!M26:N26)</f>
        <v>-4.8</v>
      </c>
      <c r="E26" s="59">
        <f>SUM(Daten!P26:Q26)</f>
        <v>1.6</v>
      </c>
      <c r="F26" s="60">
        <f>SUM(Daten!S26:T26)</f>
        <v>0</v>
      </c>
    </row>
    <row r="27" spans="1:6" ht="12.75">
      <c r="A27" s="58">
        <f>SUM(Daten!D27:E27)</f>
        <v>0</v>
      </c>
      <c r="B27" s="59">
        <f>SUM(Daten!G27:H27)</f>
        <v>7.6</v>
      </c>
      <c r="C27" s="59">
        <f>SUM(Daten!J27:K27)</f>
        <v>-0.9</v>
      </c>
      <c r="D27" s="59">
        <f>SUM(Daten!M27:N27)</f>
        <v>4.2</v>
      </c>
      <c r="E27" s="59">
        <f>SUM(Daten!P27:Q27)</f>
        <v>-10.9</v>
      </c>
      <c r="F27" s="60">
        <f>SUM(Daten!S27:T27)</f>
        <v>0</v>
      </c>
    </row>
    <row r="28" spans="1:6" ht="12.75">
      <c r="A28" s="58">
        <f>SUM(Daten!D28:E28)</f>
        <v>-6.9</v>
      </c>
      <c r="B28" s="59">
        <f>SUM(Daten!G28:H28)</f>
        <v>1.7</v>
      </c>
      <c r="C28" s="59">
        <f>SUM(Daten!J28:K28)</f>
        <v>2.6</v>
      </c>
      <c r="D28" s="59">
        <f>SUM(Daten!M28:N28)</f>
        <v>-2.9</v>
      </c>
      <c r="E28" s="59">
        <f>SUM(Daten!P28:Q28)</f>
        <v>5.5</v>
      </c>
      <c r="F28" s="60">
        <f>SUM(Daten!S28:T28)</f>
        <v>0</v>
      </c>
    </row>
    <row r="29" spans="1:6" ht="12.75">
      <c r="A29" s="58">
        <f>SUM(Daten!D29:E29)</f>
        <v>3.9</v>
      </c>
      <c r="B29" s="59">
        <f>SUM(Daten!G29:H29)</f>
        <v>-10.8</v>
      </c>
      <c r="C29" s="59">
        <f>SUM(Daten!J29:K29)</f>
        <v>0</v>
      </c>
      <c r="D29" s="59">
        <f>SUM(Daten!M29:N29)</f>
        <v>-2.5</v>
      </c>
      <c r="E29" s="59">
        <f>SUM(Daten!P29:Q29)</f>
        <v>9.4</v>
      </c>
      <c r="F29" s="60">
        <f>SUM(Daten!S29:T29)</f>
        <v>0</v>
      </c>
    </row>
    <row r="30" spans="1:6" ht="12.75">
      <c r="A30" s="58">
        <f>SUM(Daten!D30:E30)</f>
        <v>8</v>
      </c>
      <c r="B30" s="59">
        <f>SUM(Daten!G30:H30)</f>
        <v>2.6</v>
      </c>
      <c r="C30" s="59">
        <f>SUM(Daten!J30:K30)</f>
        <v>-15.2</v>
      </c>
      <c r="D30" s="59">
        <f>SUM(Daten!M30:N30)</f>
        <v>4</v>
      </c>
      <c r="E30" s="59">
        <f>SUM(Daten!P30:Q30)</f>
        <v>0</v>
      </c>
      <c r="F30" s="60">
        <f>SUM(Daten!S30:T30)</f>
        <v>0.2</v>
      </c>
    </row>
    <row r="31" spans="1:6" ht="12.75">
      <c r="A31" s="58">
        <f>SUM(Daten!D31:E31)</f>
        <v>0</v>
      </c>
      <c r="B31" s="59">
        <f>SUM(Daten!G31:H31)</f>
        <v>0</v>
      </c>
      <c r="C31" s="59">
        <f>SUM(Daten!J31:K31)</f>
        <v>0</v>
      </c>
      <c r="D31" s="59">
        <f>SUM(Daten!M31:N31)</f>
        <v>0</v>
      </c>
      <c r="E31" s="59">
        <f>SUM(Daten!P31:Q31)</f>
        <v>0</v>
      </c>
      <c r="F31" s="60">
        <f>SUM(Daten!S31:T31)</f>
        <v>0</v>
      </c>
    </row>
    <row r="32" spans="1:6" ht="12.75">
      <c r="A32" s="58">
        <f>SUM(Daten!D32:E32)</f>
        <v>0</v>
      </c>
      <c r="B32" s="59">
        <f>SUM(Daten!G32:H32)</f>
        <v>3</v>
      </c>
      <c r="C32" s="59">
        <f>SUM(Daten!J32:K32)</f>
        <v>10.5</v>
      </c>
      <c r="D32" s="59">
        <f>SUM(Daten!M32:N32)</f>
        <v>-11.6</v>
      </c>
      <c r="E32" s="59">
        <f>SUM(Daten!P32:Q32)</f>
        <v>-1.8</v>
      </c>
      <c r="F32" s="60">
        <f>SUM(Daten!S32:T32)</f>
        <v>0</v>
      </c>
    </row>
    <row r="33" spans="1:6" ht="12.75">
      <c r="A33" s="58">
        <f>SUM(Daten!D33:E33)</f>
        <v>-0.8</v>
      </c>
      <c r="B33" s="59">
        <f>SUM(Daten!G33:H33)</f>
        <v>-1.8</v>
      </c>
      <c r="C33" s="59">
        <f>SUM(Daten!J33:K33)</f>
        <v>-0.2</v>
      </c>
      <c r="D33" s="59">
        <f>SUM(Daten!M33:N33)</f>
        <v>-4</v>
      </c>
      <c r="E33" s="59">
        <f>SUM(Daten!P33:Q33)</f>
        <v>6.1</v>
      </c>
      <c r="F33" s="60">
        <f>SUM(Daten!S33:T33)</f>
        <v>0</v>
      </c>
    </row>
    <row r="34" spans="1:6" ht="12.75">
      <c r="A34" s="58">
        <f>SUM(Daten!D34:E34)</f>
        <v>-2.7</v>
      </c>
      <c r="B34" s="59">
        <f>SUM(Daten!G34:H34)</f>
        <v>9.4</v>
      </c>
      <c r="C34" s="59">
        <f>SUM(Daten!J34:K34)</f>
        <v>7.3</v>
      </c>
      <c r="D34" s="59">
        <f>SUM(Daten!M34:N34)</f>
        <v>-7.6</v>
      </c>
      <c r="E34" s="59">
        <f>SUM(Daten!P34:Q34)</f>
        <v>-7.2</v>
      </c>
      <c r="F34" s="60">
        <f>SUM(Daten!S34:T34)</f>
        <v>0</v>
      </c>
    </row>
    <row r="35" spans="1:6" ht="12.75">
      <c r="A35" s="58">
        <f>SUM(Daten!D35:E35)</f>
        <v>0</v>
      </c>
      <c r="B35" s="59">
        <f>SUM(Daten!G35:H35)</f>
        <v>0</v>
      </c>
      <c r="C35" s="59">
        <f>SUM(Daten!J35:K35)</f>
        <v>0</v>
      </c>
      <c r="D35" s="59">
        <f>SUM(Daten!M35:N35)</f>
        <v>0</v>
      </c>
      <c r="E35" s="59">
        <f>SUM(Daten!P35:Q35)</f>
        <v>0</v>
      </c>
      <c r="F35" s="60">
        <f>SUM(Daten!S35:T35)</f>
        <v>0</v>
      </c>
    </row>
    <row r="36" spans="1:6" ht="12.75">
      <c r="A36" s="58">
        <f>SUM(Daten!D36:E36)</f>
        <v>12.5</v>
      </c>
      <c r="B36" s="59">
        <f>SUM(Daten!G36:H36)</f>
        <v>0</v>
      </c>
      <c r="C36" s="59">
        <f>SUM(Daten!J36:K36)</f>
        <v>-18.8</v>
      </c>
      <c r="D36" s="59">
        <f>SUM(Daten!M36:N36)</f>
        <v>11.9</v>
      </c>
      <c r="E36" s="59">
        <f>SUM(Daten!P36:Q36)</f>
        <v>0.2</v>
      </c>
      <c r="F36" s="60">
        <f>SUM(Daten!S36:T36)</f>
        <v>-5.8</v>
      </c>
    </row>
    <row r="37" spans="1:6" ht="12.75">
      <c r="A37" s="58">
        <f>SUM(Daten!D37:E37)</f>
        <v>-4.9</v>
      </c>
      <c r="B37" s="59">
        <f>SUM(Daten!G37:H37)</f>
        <v>21.2</v>
      </c>
      <c r="C37" s="59">
        <f>SUM(Daten!J37:K37)</f>
        <v>-7.6</v>
      </c>
      <c r="D37" s="59">
        <f>SUM(Daten!M37:N37)</f>
        <v>-0.3</v>
      </c>
      <c r="E37" s="59">
        <f>SUM(Daten!P37:Q37)</f>
        <v>-7.6</v>
      </c>
      <c r="F37" s="60">
        <f>SUM(Daten!S37:T37)</f>
        <v>0</v>
      </c>
    </row>
    <row r="38" spans="1:9" ht="12.75">
      <c r="A38" s="58">
        <f>SUM(Daten!D38:E38)</f>
        <v>0</v>
      </c>
      <c r="B38" s="59">
        <f>SUM(Daten!G38:H38)</f>
        <v>0</v>
      </c>
      <c r="C38" s="59">
        <f>SUM(Daten!J38:K38)</f>
        <v>0</v>
      </c>
      <c r="D38" s="59">
        <f>SUM(Daten!M38:N38)</f>
        <v>0</v>
      </c>
      <c r="E38" s="59">
        <f>SUM(Daten!P38:Q38)</f>
        <v>0</v>
      </c>
      <c r="F38" s="60">
        <f>SUM(Daten!S38:T38)</f>
        <v>0</v>
      </c>
      <c r="I38" s="29"/>
    </row>
    <row r="39" spans="1:6" ht="12.75">
      <c r="A39" s="58">
        <f>SUM(Daten!D39:E39)</f>
        <v>-10.5</v>
      </c>
      <c r="B39" s="59">
        <f>SUM(Daten!G39:H39)</f>
        <v>0</v>
      </c>
      <c r="C39" s="59">
        <f>SUM(Daten!J39:K39)</f>
        <v>-6.7</v>
      </c>
      <c r="D39" s="59">
        <f>SUM(Daten!M39:N39)</f>
        <v>8</v>
      </c>
      <c r="E39" s="59">
        <f>SUM(Daten!P39:Q39)</f>
        <v>2.8</v>
      </c>
      <c r="F39" s="60">
        <f>SUM(Daten!S39:T39)</f>
        <v>6.4</v>
      </c>
    </row>
    <row r="40" spans="1:6" ht="12.75">
      <c r="A40" s="58">
        <f>SUM(Daten!D40:E40)</f>
        <v>-1.7</v>
      </c>
      <c r="B40" s="59">
        <f>SUM(Daten!G40:H40)</f>
        <v>0</v>
      </c>
      <c r="C40" s="59">
        <f>SUM(Daten!J40:K40)</f>
        <v>4.7</v>
      </c>
      <c r="D40" s="59">
        <f>SUM(Daten!M40:N40)</f>
        <v>-0.8</v>
      </c>
      <c r="E40" s="59">
        <f>SUM(Daten!P40:Q40)</f>
        <v>-8.5</v>
      </c>
      <c r="F40" s="60">
        <f>SUM(Daten!S40:T40)</f>
        <v>6.3</v>
      </c>
    </row>
    <row r="41" spans="1:6" ht="12.75">
      <c r="A41" s="58">
        <f>SUM(Daten!D41:E41)</f>
        <v>-9.4</v>
      </c>
      <c r="B41" s="59">
        <f>SUM(Daten!G41:H41)</f>
        <v>9.6</v>
      </c>
      <c r="C41" s="59">
        <f>SUM(Daten!J41:K41)</f>
        <v>0</v>
      </c>
      <c r="D41" s="59">
        <f>SUM(Daten!M41:N41)</f>
        <v>-7.1</v>
      </c>
      <c r="E41" s="59">
        <f>SUM(Daten!P41:Q41)</f>
        <v>-2</v>
      </c>
      <c r="F41" s="60">
        <f>SUM(Daten!S41:T41)</f>
        <v>9</v>
      </c>
    </row>
    <row r="42" spans="1:6" ht="12.75">
      <c r="A42" s="58">
        <f>SUM(Daten!D42:E42)</f>
        <v>-1.6</v>
      </c>
      <c r="B42" s="59">
        <f>SUM(Daten!G42:H42)</f>
        <v>0</v>
      </c>
      <c r="C42" s="59">
        <f>SUM(Daten!J42:K42)</f>
        <v>12.8</v>
      </c>
      <c r="D42" s="59">
        <f>SUM(Daten!M42:N42)</f>
        <v>0.3</v>
      </c>
      <c r="E42" s="59">
        <f>SUM(Daten!P42:Q42)</f>
        <v>0</v>
      </c>
      <c r="F42" s="60">
        <f>SUM(Daten!S42:T42)</f>
        <v>-9.8</v>
      </c>
    </row>
    <row r="43" spans="1:6" ht="12.75">
      <c r="A43" s="58">
        <f>SUM(Daten!D43:E43)</f>
        <v>0</v>
      </c>
      <c r="B43" s="59">
        <f>SUM(Daten!G43:H43)</f>
        <v>0</v>
      </c>
      <c r="C43" s="59">
        <f>SUM(Daten!J43:K43)</f>
        <v>0</v>
      </c>
      <c r="D43" s="59">
        <f>SUM(Daten!M43:N43)</f>
        <v>0</v>
      </c>
      <c r="E43" s="59">
        <f>SUM(Daten!P43:Q43)</f>
        <v>0</v>
      </c>
      <c r="F43" s="60">
        <f>SUM(Daten!S43:T43)</f>
        <v>0</v>
      </c>
    </row>
    <row r="44" spans="1:6" ht="12.75">
      <c r="A44" s="58">
        <f>SUM(Daten!D44:E44)</f>
        <v>-7.3</v>
      </c>
      <c r="B44" s="59">
        <f>SUM(Daten!G44:H44)</f>
        <v>0</v>
      </c>
      <c r="C44" s="59">
        <f>SUM(Daten!J44:K44)</f>
        <v>2.5</v>
      </c>
      <c r="D44" s="59">
        <f>SUM(Daten!M44:N44)</f>
        <v>11.3</v>
      </c>
      <c r="E44" s="59">
        <f>SUM(Daten!P44:Q44)</f>
        <v>-6.2</v>
      </c>
      <c r="F44" s="60">
        <f>SUM(Daten!S44:T44)</f>
        <v>0</v>
      </c>
    </row>
    <row r="45" spans="1:6" ht="12.75">
      <c r="A45" s="58">
        <f>SUM(Daten!D45:E45)</f>
        <v>9.5</v>
      </c>
      <c r="B45" s="59">
        <f>SUM(Daten!G45:H45)</f>
        <v>3.5</v>
      </c>
      <c r="C45" s="59">
        <f>SUM(Daten!J45:K45)</f>
        <v>-8.9</v>
      </c>
      <c r="D45" s="59">
        <f>SUM(Daten!M45:N45)</f>
        <v>-1.2</v>
      </c>
      <c r="E45" s="59">
        <f>SUM(Daten!P45:Q45)</f>
        <v>-2.3</v>
      </c>
      <c r="F45" s="60">
        <f>SUM(Daten!S45:T45)</f>
        <v>0</v>
      </c>
    </row>
    <row r="46" spans="1:6" ht="12.75">
      <c r="A46" s="58">
        <f>SUM(Daten!D46:E46)</f>
        <v>0</v>
      </c>
      <c r="B46" s="59">
        <f>SUM(Daten!G46:H46)</f>
        <v>0</v>
      </c>
      <c r="C46" s="59">
        <f>SUM(Daten!J46:K46)</f>
        <v>0</v>
      </c>
      <c r="D46" s="59">
        <f>SUM(Daten!M46:N46)</f>
        <v>0</v>
      </c>
      <c r="E46" s="59">
        <f>SUM(Daten!P46:Q46)</f>
        <v>0</v>
      </c>
      <c r="F46" s="60">
        <f>SUM(Daten!S46:T46)</f>
        <v>0</v>
      </c>
    </row>
    <row r="47" spans="1:6" ht="12.75">
      <c r="A47" s="58">
        <f>SUM(Daten!D47:E47)</f>
        <v>-9.4</v>
      </c>
      <c r="B47" s="59">
        <f>SUM(Daten!G47:H47)</f>
        <v>-2.7</v>
      </c>
      <c r="C47" s="59">
        <f>SUM(Daten!J47:K47)</f>
        <v>7.4</v>
      </c>
      <c r="D47" s="59">
        <f>SUM(Daten!M47:N47)</f>
        <v>11.1</v>
      </c>
      <c r="E47" s="59">
        <f>SUM(Daten!P47:Q47)</f>
        <v>-6.4</v>
      </c>
      <c r="F47" s="60">
        <f>SUM(Daten!S47:T47)</f>
        <v>0</v>
      </c>
    </row>
    <row r="48" spans="1:6" ht="12.75">
      <c r="A48" s="58">
        <f>SUM(Daten!D48:E48)</f>
        <v>3</v>
      </c>
      <c r="B48" s="59">
        <f>SUM(Daten!G48:H48)</f>
        <v>0</v>
      </c>
      <c r="C48" s="59">
        <f>SUM(Daten!J48:K48)</f>
        <v>-5.2</v>
      </c>
      <c r="D48" s="59">
        <f>SUM(Daten!M48:N48)</f>
        <v>2.9</v>
      </c>
      <c r="E48" s="59">
        <f>SUM(Daten!P48:Q48)</f>
        <v>-1.3</v>
      </c>
      <c r="F48" s="60">
        <f>SUM(Daten!S48:T48)</f>
        <v>-0.4</v>
      </c>
    </row>
    <row r="49" spans="1:6" ht="12.75">
      <c r="A49" s="58">
        <f>SUM(Daten!D49:E49)</f>
        <v>0</v>
      </c>
      <c r="B49" s="59">
        <f>SUM(Daten!G49:H49)</f>
        <v>0</v>
      </c>
      <c r="C49" s="59">
        <f>SUM(Daten!J49:K49)</f>
        <v>0</v>
      </c>
      <c r="D49" s="59">
        <f>SUM(Daten!M49:N49)</f>
        <v>0</v>
      </c>
      <c r="E49" s="59">
        <f>SUM(Daten!P49:Q49)</f>
        <v>0</v>
      </c>
      <c r="F49" s="60">
        <f>SUM(Daten!S49:T49)</f>
        <v>0</v>
      </c>
    </row>
    <row r="50" spans="1:6" ht="12.75">
      <c r="A50" s="58">
        <f>SUM(Daten!D50:E50)</f>
        <v>-19.7</v>
      </c>
      <c r="B50" s="59">
        <f>SUM(Daten!G50:H50)</f>
        <v>-3.5</v>
      </c>
      <c r="C50" s="59">
        <f>SUM(Daten!J50:K50)</f>
        <v>15.4</v>
      </c>
      <c r="D50" s="59">
        <f>SUM(Daten!M50:N50)</f>
        <v>2.1</v>
      </c>
      <c r="E50" s="59">
        <f>SUM(Daten!P50:Q50)</f>
        <v>5.7</v>
      </c>
      <c r="F50" s="60">
        <f>SUM(Daten!S50:T50)</f>
        <v>0</v>
      </c>
    </row>
    <row r="51" spans="1:6" ht="12.75">
      <c r="A51" s="58">
        <f>SUM(Daten!D51:E51)</f>
        <v>3.4</v>
      </c>
      <c r="B51" s="59">
        <f>SUM(Daten!G51:H51)</f>
        <v>5.2</v>
      </c>
      <c r="C51" s="59">
        <f>SUM(Daten!J51:K51)</f>
        <v>-2.5</v>
      </c>
      <c r="D51" s="59">
        <f>SUM(Daten!M51:N51)</f>
        <v>-7.3</v>
      </c>
      <c r="E51" s="59">
        <f>SUM(Daten!P51:Q51)</f>
        <v>1.2</v>
      </c>
      <c r="F51" s="60">
        <f>SUM(Daten!S51:T51)</f>
        <v>0</v>
      </c>
    </row>
    <row r="52" spans="1:6" ht="12.75">
      <c r="A52" s="58">
        <f>SUM(Daten!D52:E52)</f>
        <v>8.2</v>
      </c>
      <c r="B52" s="59">
        <f>SUM(Daten!G52:H52)</f>
        <v>12.3</v>
      </c>
      <c r="C52" s="59">
        <f>SUM(Daten!J52:K52)</f>
        <v>-4.2</v>
      </c>
      <c r="D52" s="59">
        <f>SUM(Daten!M52:N52)</f>
        <v>-9.6</v>
      </c>
      <c r="E52" s="59">
        <f>SUM(Daten!P52:Q52)</f>
        <v>-4.7</v>
      </c>
      <c r="F52" s="60">
        <f>SUM(Daten!S52:T52)</f>
        <v>0</v>
      </c>
    </row>
    <row r="53" spans="1:10" ht="12.75">
      <c r="A53" s="58">
        <f>SUM(Daten!D53:E53)</f>
        <v>5.5</v>
      </c>
      <c r="B53" s="59">
        <f>SUM(Daten!G53:H53)</f>
        <v>0</v>
      </c>
      <c r="C53" s="59">
        <f>SUM(Daten!J53:K53)</f>
        <v>-5.3</v>
      </c>
      <c r="D53" s="59">
        <f>SUM(Daten!M53:N53)</f>
        <v>12.3</v>
      </c>
      <c r="E53" s="59">
        <f>SUM(Daten!P53:Q53)</f>
        <v>-9.3</v>
      </c>
      <c r="F53" s="60">
        <f>SUM(Daten!S53:T53)</f>
        <v>-3.5</v>
      </c>
      <c r="J53" s="29"/>
    </row>
    <row r="54" spans="1:6" ht="13.5" thickBot="1">
      <c r="A54" s="61">
        <f>SUM(Daten!D54:E54)</f>
        <v>-1.6</v>
      </c>
      <c r="B54" s="62">
        <f>SUM(Daten!G54:H54)</f>
        <v>4.8</v>
      </c>
      <c r="C54" s="62">
        <f>SUM(Daten!J54:K54)</f>
        <v>-14.8</v>
      </c>
      <c r="D54" s="62">
        <f>SUM(Daten!M54:N54)</f>
        <v>6.5</v>
      </c>
      <c r="E54" s="62">
        <f>SUM(Daten!P54:Q54)</f>
        <v>5.6</v>
      </c>
      <c r="F54" s="63">
        <f>SUM(Daten!S54:T54)</f>
        <v>0</v>
      </c>
    </row>
  </sheetData>
  <sheetProtection password="945F" sheet="1" objects="1" scenarios="1"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rowBreaks count="2" manualBreakCount="2">
    <brk id="47" max="255" man="1"/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zoomScalePageLayoutView="0" workbookViewId="0" topLeftCell="A37">
      <selection activeCell="S63" sqref="S63"/>
    </sheetView>
  </sheetViews>
  <sheetFormatPr defaultColWidth="11.421875" defaultRowHeight="12.75"/>
  <cols>
    <col min="1" max="18" width="6.7109375" style="80" customWidth="1"/>
    <col min="19" max="19" width="44.421875" style="80" customWidth="1"/>
    <col min="20" max="20" width="7.140625" style="80" customWidth="1"/>
    <col min="21" max="21" width="12.7109375" style="80" customWidth="1"/>
    <col min="22" max="16384" width="11.421875" style="80" customWidth="1"/>
  </cols>
  <sheetData>
    <row r="1" spans="1:19" ht="12.75">
      <c r="A1" s="84" t="s">
        <v>2</v>
      </c>
      <c r="B1" s="85" t="s">
        <v>2</v>
      </c>
      <c r="C1" s="85" t="s">
        <v>2</v>
      </c>
      <c r="D1" s="85" t="s">
        <v>5</v>
      </c>
      <c r="E1" s="85" t="s">
        <v>5</v>
      </c>
      <c r="F1" s="85" t="s">
        <v>5</v>
      </c>
      <c r="G1" s="85" t="s">
        <v>6</v>
      </c>
      <c r="H1" s="85" t="s">
        <v>6</v>
      </c>
      <c r="I1" s="85" t="s">
        <v>6</v>
      </c>
      <c r="J1" s="85" t="s">
        <v>7</v>
      </c>
      <c r="K1" s="85" t="s">
        <v>7</v>
      </c>
      <c r="L1" s="85" t="s">
        <v>7</v>
      </c>
      <c r="M1" s="85" t="s">
        <v>8</v>
      </c>
      <c r="N1" s="85" t="s">
        <v>8</v>
      </c>
      <c r="O1" s="85" t="s">
        <v>8</v>
      </c>
      <c r="P1" s="85" t="s">
        <v>9</v>
      </c>
      <c r="Q1" s="85" t="s">
        <v>9</v>
      </c>
      <c r="R1" s="86" t="s">
        <v>9</v>
      </c>
      <c r="S1" s="81"/>
    </row>
    <row r="2" spans="1:19" ht="9.75" customHeight="1">
      <c r="A2" s="83" t="s">
        <v>3</v>
      </c>
      <c r="B2" s="82" t="s">
        <v>4</v>
      </c>
      <c r="C2" s="82"/>
      <c r="D2" s="82" t="s">
        <v>3</v>
      </c>
      <c r="E2" s="82" t="s">
        <v>4</v>
      </c>
      <c r="F2" s="82"/>
      <c r="G2" s="82" t="s">
        <v>3</v>
      </c>
      <c r="H2" s="82" t="s">
        <v>4</v>
      </c>
      <c r="I2" s="82"/>
      <c r="J2" s="82" t="s">
        <v>3</v>
      </c>
      <c r="K2" s="82" t="s">
        <v>4</v>
      </c>
      <c r="L2" s="82"/>
      <c r="M2" s="82" t="s">
        <v>3</v>
      </c>
      <c r="N2" s="82" t="s">
        <v>4</v>
      </c>
      <c r="O2" s="82"/>
      <c r="P2" s="82" t="s">
        <v>3</v>
      </c>
      <c r="Q2" s="82" t="s">
        <v>4</v>
      </c>
      <c r="R2" s="87"/>
      <c r="S2" s="81"/>
    </row>
    <row r="3" spans="1:19" ht="7.5" customHeight="1">
      <c r="A3" s="79">
        <f>SUM(Daten!D3)</f>
        <v>0</v>
      </c>
      <c r="B3" s="78">
        <f>SUM(Daten!E3)</f>
        <v>0</v>
      </c>
      <c r="C3" s="78">
        <f>SUM(A3+B3)</f>
        <v>0</v>
      </c>
      <c r="D3" s="78">
        <f>SUM(Daten!G3)</f>
        <v>0</v>
      </c>
      <c r="E3" s="78">
        <f>SUM(Daten!H3)</f>
        <v>0</v>
      </c>
      <c r="F3" s="78">
        <f>SUM(D3+E3)</f>
        <v>0</v>
      </c>
      <c r="G3" s="78">
        <f>SUM(Daten!J3)</f>
        <v>0</v>
      </c>
      <c r="H3" s="78">
        <f>SUM(Daten!K3)</f>
        <v>0</v>
      </c>
      <c r="I3" s="78">
        <f>SUM(G3+H3)</f>
        <v>0</v>
      </c>
      <c r="J3" s="78">
        <f>SUM(Daten!M3)</f>
        <v>0</v>
      </c>
      <c r="K3" s="78">
        <f>SUM(Daten!N3)</f>
        <v>0</v>
      </c>
      <c r="L3" s="78">
        <f>SUM(J3+K3)</f>
        <v>0</v>
      </c>
      <c r="M3" s="78">
        <f>SUM(Daten!P3)</f>
        <v>0</v>
      </c>
      <c r="N3" s="78">
        <f>SUM(Daten!Q3)</f>
        <v>0</v>
      </c>
      <c r="O3" s="78">
        <f>SUM(M3+N3)</f>
        <v>0</v>
      </c>
      <c r="P3" s="78">
        <f>SUM(Daten!S3)</f>
        <v>0</v>
      </c>
      <c r="Q3" s="78">
        <f>SUM(Daten!T3)</f>
        <v>0</v>
      </c>
      <c r="R3" s="88">
        <f>SUM(P3+Q3)</f>
        <v>0</v>
      </c>
      <c r="S3" s="81"/>
    </row>
    <row r="4" spans="1:19" ht="7.5" customHeight="1">
      <c r="A4" s="79">
        <f>SUM(Daten!D4)</f>
        <v>0</v>
      </c>
      <c r="B4" s="78">
        <f>SUM(Daten!E4)</f>
        <v>-16.1</v>
      </c>
      <c r="C4" s="78">
        <f>SUM(C3+A4+B4)</f>
        <v>-16.1</v>
      </c>
      <c r="D4" s="78">
        <f>SUM(Daten!G4)</f>
        <v>6.6</v>
      </c>
      <c r="E4" s="78">
        <f>SUM(Daten!H4)</f>
        <v>0</v>
      </c>
      <c r="F4" s="78">
        <f>SUM(F3+D4+E4)</f>
        <v>6.6</v>
      </c>
      <c r="G4" s="78">
        <f>SUM(Daten!J4)</f>
        <v>0.5</v>
      </c>
      <c r="H4" s="78">
        <f>SUM(Daten!K4)</f>
        <v>0</v>
      </c>
      <c r="I4" s="78">
        <f>SUM(I3+G4+H4)</f>
        <v>0.5</v>
      </c>
      <c r="J4" s="78">
        <f>SUM(Daten!M4)</f>
        <v>2.1</v>
      </c>
      <c r="K4" s="78">
        <f>SUM(Daten!N4)</f>
        <v>0</v>
      </c>
      <c r="L4" s="78">
        <f>SUM(L3+J4+K4)</f>
        <v>2.1</v>
      </c>
      <c r="M4" s="78">
        <f>SUM(Daten!P4)</f>
        <v>8.3</v>
      </c>
      <c r="N4" s="78">
        <f>SUM(Daten!Q4)</f>
        <v>0</v>
      </c>
      <c r="O4" s="78">
        <f>SUM(O3+M4+N4)</f>
        <v>8.3</v>
      </c>
      <c r="P4" s="78">
        <f>SUM(Daten!S4)</f>
        <v>0</v>
      </c>
      <c r="Q4" s="78">
        <f>SUM(Daten!T4)</f>
        <v>-0.4</v>
      </c>
      <c r="R4" s="88">
        <f>SUM(R3+P4+Q4)</f>
        <v>-0.4</v>
      </c>
      <c r="S4" s="81"/>
    </row>
    <row r="5" spans="1:19" ht="7.5" customHeight="1">
      <c r="A5" s="79">
        <f>SUM(Daten!D5)</f>
        <v>0</v>
      </c>
      <c r="B5" s="78">
        <f>SUM(Daten!E5)</f>
        <v>-9.1</v>
      </c>
      <c r="C5" s="78">
        <f>SUM(C4+A5+B5)</f>
        <v>-25.200000000000003</v>
      </c>
      <c r="D5" s="78">
        <f>SUM(Daten!G5)</f>
        <v>5</v>
      </c>
      <c r="E5" s="78">
        <f>SUM(Daten!H5)</f>
        <v>0</v>
      </c>
      <c r="F5" s="78">
        <f aca="true" t="shared" si="0" ref="F5:F54">SUM(F4+D5+E5)</f>
        <v>11.6</v>
      </c>
      <c r="G5" s="78">
        <f>SUM(Daten!J5)</f>
        <v>2.8</v>
      </c>
      <c r="H5" s="78">
        <f>SUM(Daten!K5)</f>
        <v>0</v>
      </c>
      <c r="I5" s="78">
        <f aca="true" t="shared" si="1" ref="I5:I54">SUM(I4+G5+H5)</f>
        <v>3.3</v>
      </c>
      <c r="J5" s="78">
        <f>SUM(Daten!M5)</f>
        <v>3.9</v>
      </c>
      <c r="K5" s="78">
        <f>SUM(Daten!N5)</f>
        <v>0</v>
      </c>
      <c r="L5" s="78">
        <f aca="true" t="shared" si="2" ref="L5:L54">SUM(L4+J5+K5)</f>
        <v>6</v>
      </c>
      <c r="M5" s="78">
        <f>SUM(Daten!P5)</f>
        <v>0</v>
      </c>
      <c r="N5" s="78">
        <f>SUM(Daten!Q5)</f>
        <v>-2.6</v>
      </c>
      <c r="O5" s="78">
        <f aca="true" t="shared" si="3" ref="O5:O53">SUM(O4+M5+N5)</f>
        <v>5.700000000000001</v>
      </c>
      <c r="P5" s="78">
        <f>SUM(Daten!S5)</f>
        <v>0</v>
      </c>
      <c r="Q5" s="78">
        <f>SUM(Daten!T5)</f>
        <v>0</v>
      </c>
      <c r="R5" s="88">
        <f aca="true" t="shared" si="4" ref="R5:R54">SUM(R4+P5+Q5)</f>
        <v>-0.4</v>
      </c>
      <c r="S5" s="81"/>
    </row>
    <row r="6" spans="1:19" ht="7.5" customHeight="1">
      <c r="A6" s="79">
        <f>SUM(Daten!D6)</f>
        <v>0</v>
      </c>
      <c r="B6" s="78">
        <f>SUM(Daten!E6)</f>
        <v>-0.1</v>
      </c>
      <c r="C6" s="78">
        <f aca="true" t="shared" si="5" ref="C6:C54">SUM(C5+A6+B6)</f>
        <v>-25.300000000000004</v>
      </c>
      <c r="D6" s="78">
        <f>SUM(Daten!G6)</f>
        <v>0</v>
      </c>
      <c r="E6" s="78">
        <f>SUM(Daten!H6)</f>
        <v>-4.1</v>
      </c>
      <c r="F6" s="78">
        <f t="shared" si="0"/>
        <v>7.5</v>
      </c>
      <c r="G6" s="78">
        <f>SUM(Daten!J6)</f>
        <v>1.6</v>
      </c>
      <c r="H6" s="78">
        <f>SUM(Daten!K6)</f>
        <v>0</v>
      </c>
      <c r="I6" s="78">
        <f t="shared" si="1"/>
        <v>4.9</v>
      </c>
      <c r="J6" s="78">
        <f>SUM(Daten!M6)</f>
        <v>3.3</v>
      </c>
      <c r="K6" s="78">
        <f>SUM(Daten!N6)</f>
        <v>0</v>
      </c>
      <c r="L6" s="78">
        <f t="shared" si="2"/>
        <v>9.3</v>
      </c>
      <c r="M6" s="78">
        <f>SUM(Daten!P6)</f>
        <v>0</v>
      </c>
      <c r="N6" s="78">
        <f>SUM(Daten!Q6)</f>
        <v>-0.7</v>
      </c>
      <c r="O6" s="78">
        <f t="shared" si="3"/>
        <v>5.000000000000001</v>
      </c>
      <c r="P6" s="78">
        <f>SUM(Daten!S6)</f>
        <v>0</v>
      </c>
      <c r="Q6" s="78">
        <f>SUM(Daten!T6)</f>
        <v>0</v>
      </c>
      <c r="R6" s="88">
        <f t="shared" si="4"/>
        <v>-0.4</v>
      </c>
      <c r="S6" s="81"/>
    </row>
    <row r="7" spans="1:19" ht="7.5" customHeight="1">
      <c r="A7" s="79">
        <f>SUM(Daten!D7)</f>
        <v>6.8</v>
      </c>
      <c r="B7" s="78">
        <f>SUM(Daten!E7)</f>
        <v>0</v>
      </c>
      <c r="C7" s="78">
        <f t="shared" si="5"/>
        <v>-18.500000000000004</v>
      </c>
      <c r="D7" s="78">
        <f>SUM(Daten!G7)</f>
        <v>1.5</v>
      </c>
      <c r="E7" s="78">
        <f>SUM(Daten!H7)</f>
        <v>0</v>
      </c>
      <c r="F7" s="78">
        <f t="shared" si="0"/>
        <v>9</v>
      </c>
      <c r="G7" s="78">
        <f>SUM(Daten!J7)</f>
        <v>0</v>
      </c>
      <c r="H7" s="78">
        <f>SUM(Daten!K7)</f>
        <v>-9.2</v>
      </c>
      <c r="I7" s="78">
        <f t="shared" si="1"/>
        <v>-4.299999999999999</v>
      </c>
      <c r="J7" s="78">
        <f>SUM(Daten!M7)</f>
        <v>0</v>
      </c>
      <c r="K7" s="78">
        <f>SUM(Daten!N7)</f>
        <v>-2.6</v>
      </c>
      <c r="L7" s="78">
        <f t="shared" si="2"/>
        <v>6.700000000000001</v>
      </c>
      <c r="M7" s="78">
        <f>SUM(Daten!P7)</f>
        <v>4.1</v>
      </c>
      <c r="N7" s="78">
        <f>SUM(Daten!Q7)</f>
        <v>0</v>
      </c>
      <c r="O7" s="78">
        <f t="shared" si="3"/>
        <v>9.100000000000001</v>
      </c>
      <c r="P7" s="78">
        <f>SUM(Daten!S7)</f>
        <v>0</v>
      </c>
      <c r="Q7" s="78">
        <f>SUM(Daten!T7)</f>
        <v>0</v>
      </c>
      <c r="R7" s="88">
        <f t="shared" si="4"/>
        <v>-0.4</v>
      </c>
      <c r="S7" s="81"/>
    </row>
    <row r="8" spans="1:19" ht="7.5" customHeight="1">
      <c r="A8" s="79">
        <f>SUM(Daten!D8)</f>
        <v>0</v>
      </c>
      <c r="B8" s="78">
        <f>SUM(Daten!E8)</f>
        <v>-8.2</v>
      </c>
      <c r="C8" s="78">
        <f t="shared" si="5"/>
        <v>-26.700000000000003</v>
      </c>
      <c r="D8" s="78">
        <f>SUM(Daten!G8)</f>
        <v>0</v>
      </c>
      <c r="E8" s="78">
        <f>SUM(Daten!H8)</f>
        <v>-1.2</v>
      </c>
      <c r="F8" s="78">
        <f t="shared" si="0"/>
        <v>7.8</v>
      </c>
      <c r="G8" s="78">
        <f>SUM(Daten!J8)</f>
        <v>1.1</v>
      </c>
      <c r="H8" s="78">
        <f>SUM(Daten!K8)</f>
        <v>0</v>
      </c>
      <c r="I8" s="78">
        <f t="shared" si="1"/>
        <v>-3.199999999999999</v>
      </c>
      <c r="J8" s="78">
        <f>SUM(Daten!M8)</f>
        <v>0</v>
      </c>
      <c r="K8" s="78">
        <f>SUM(Daten!N8)</f>
        <v>0</v>
      </c>
      <c r="L8" s="78">
        <f t="shared" si="2"/>
        <v>6.700000000000001</v>
      </c>
      <c r="M8" s="78">
        <f>SUM(Daten!P8)</f>
        <v>0</v>
      </c>
      <c r="N8" s="78">
        <f>SUM(Daten!Q8)</f>
        <v>-6.2</v>
      </c>
      <c r="O8" s="78">
        <f t="shared" si="3"/>
        <v>2.9000000000000012</v>
      </c>
      <c r="P8" s="78">
        <f>SUM(Daten!S8)</f>
        <v>13.3</v>
      </c>
      <c r="Q8" s="78">
        <f>SUM(Daten!T8)</f>
        <v>0</v>
      </c>
      <c r="R8" s="88">
        <f t="shared" si="4"/>
        <v>12.9</v>
      </c>
      <c r="S8" s="81"/>
    </row>
    <row r="9" spans="1:19" ht="7.5" customHeight="1">
      <c r="A9" s="79">
        <f>SUM(Daten!D9)</f>
        <v>0</v>
      </c>
      <c r="B9" s="78">
        <f>SUM(Daten!E9)</f>
        <v>0</v>
      </c>
      <c r="C9" s="78">
        <f t="shared" si="5"/>
        <v>-26.700000000000003</v>
      </c>
      <c r="D9" s="78">
        <f>SUM(Daten!G9)</f>
        <v>0</v>
      </c>
      <c r="E9" s="78">
        <f>SUM(Daten!H9)</f>
        <v>0</v>
      </c>
      <c r="F9" s="78">
        <f t="shared" si="0"/>
        <v>7.8</v>
      </c>
      <c r="G9" s="78">
        <f>SUM(Daten!J9)</f>
        <v>0</v>
      </c>
      <c r="H9" s="78">
        <f>SUM(Daten!K9)</f>
        <v>0</v>
      </c>
      <c r="I9" s="78">
        <f t="shared" si="1"/>
        <v>-3.199999999999999</v>
      </c>
      <c r="J9" s="78">
        <f>SUM(Daten!M9)</f>
        <v>0</v>
      </c>
      <c r="K9" s="78">
        <f>SUM(Daten!N9)</f>
        <v>0</v>
      </c>
      <c r="L9" s="78">
        <f t="shared" si="2"/>
        <v>6.700000000000001</v>
      </c>
      <c r="M9" s="78">
        <f>SUM(Daten!P9)</f>
        <v>0</v>
      </c>
      <c r="N9" s="78">
        <f>SUM(Daten!Q9)</f>
        <v>0</v>
      </c>
      <c r="O9" s="78">
        <f t="shared" si="3"/>
        <v>2.9000000000000012</v>
      </c>
      <c r="P9" s="78">
        <f>SUM(Daten!S9)</f>
        <v>0</v>
      </c>
      <c r="Q9" s="78">
        <f>SUM(Daten!T9)</f>
        <v>0</v>
      </c>
      <c r="R9" s="88">
        <f t="shared" si="4"/>
        <v>12.9</v>
      </c>
      <c r="S9" s="81"/>
    </row>
    <row r="10" spans="1:19" ht="7.5" customHeight="1">
      <c r="A10" s="79">
        <f>SUM(Daten!D10)</f>
        <v>0.7</v>
      </c>
      <c r="B10" s="78">
        <f>SUM(Daten!E10)</f>
        <v>0</v>
      </c>
      <c r="C10" s="78">
        <f t="shared" si="5"/>
        <v>-26.000000000000004</v>
      </c>
      <c r="D10" s="78">
        <f>SUM(Daten!G10)</f>
        <v>0</v>
      </c>
      <c r="E10" s="78">
        <f>SUM(Daten!H10)</f>
        <v>-3.6</v>
      </c>
      <c r="F10" s="78">
        <f t="shared" si="0"/>
        <v>4.199999999999999</v>
      </c>
      <c r="G10" s="78">
        <f>SUM(Daten!J10)</f>
        <v>0</v>
      </c>
      <c r="H10" s="78">
        <f>SUM(Daten!K10)</f>
        <v>0</v>
      </c>
      <c r="I10" s="78">
        <f t="shared" si="1"/>
        <v>-3.199999999999999</v>
      </c>
      <c r="J10" s="78">
        <f>SUM(Daten!M10)</f>
        <v>1.7</v>
      </c>
      <c r="K10" s="78">
        <f>SUM(Daten!N10)</f>
        <v>0</v>
      </c>
      <c r="L10" s="78">
        <f t="shared" si="2"/>
        <v>8.4</v>
      </c>
      <c r="M10" s="78">
        <f>SUM(Daten!P10)</f>
        <v>2.4</v>
      </c>
      <c r="N10" s="78">
        <f>SUM(Daten!Q10)</f>
        <v>0</v>
      </c>
      <c r="O10" s="78">
        <f t="shared" si="3"/>
        <v>5.300000000000001</v>
      </c>
      <c r="P10" s="78">
        <f>SUM(Daten!S10)</f>
        <v>0</v>
      </c>
      <c r="Q10" s="78">
        <f>SUM(Daten!T10)</f>
        <v>-1.2</v>
      </c>
      <c r="R10" s="88">
        <f t="shared" si="4"/>
        <v>11.700000000000001</v>
      </c>
      <c r="S10" s="81"/>
    </row>
    <row r="11" spans="1:19" ht="7.5" customHeight="1">
      <c r="A11" s="79">
        <f>SUM(Daten!D11)</f>
        <v>0</v>
      </c>
      <c r="B11" s="78">
        <f>SUM(Daten!E11)</f>
        <v>-1</v>
      </c>
      <c r="C11" s="78">
        <f t="shared" si="5"/>
        <v>-27.000000000000004</v>
      </c>
      <c r="D11" s="78">
        <f>SUM(Daten!G11)</f>
        <v>0</v>
      </c>
      <c r="E11" s="78">
        <f>SUM(Daten!H11)</f>
        <v>0</v>
      </c>
      <c r="F11" s="78">
        <f t="shared" si="0"/>
        <v>4.199999999999999</v>
      </c>
      <c r="G11" s="78">
        <f>SUM(Daten!J11)</f>
        <v>10.8</v>
      </c>
      <c r="H11" s="78">
        <f>SUM(Daten!K11)</f>
        <v>0</v>
      </c>
      <c r="I11" s="78">
        <f t="shared" si="1"/>
        <v>7.600000000000001</v>
      </c>
      <c r="J11" s="78">
        <f>SUM(Daten!M11)</f>
        <v>1.8</v>
      </c>
      <c r="K11" s="78">
        <f>SUM(Daten!N11)</f>
        <v>0</v>
      </c>
      <c r="L11" s="78">
        <f t="shared" si="2"/>
        <v>10.200000000000001</v>
      </c>
      <c r="M11" s="78">
        <f>SUM(Daten!P11)</f>
        <v>0</v>
      </c>
      <c r="N11" s="78">
        <f>SUM(Daten!Q11)</f>
        <v>-2.9</v>
      </c>
      <c r="O11" s="78">
        <f t="shared" si="3"/>
        <v>2.400000000000001</v>
      </c>
      <c r="P11" s="78">
        <f>SUM(Daten!S11)</f>
        <v>0</v>
      </c>
      <c r="Q11" s="78">
        <f>SUM(Daten!T11)</f>
        <v>-8.7</v>
      </c>
      <c r="R11" s="88">
        <f t="shared" si="4"/>
        <v>3.0000000000000018</v>
      </c>
      <c r="S11" s="81"/>
    </row>
    <row r="12" spans="1:19" ht="7.5" customHeight="1">
      <c r="A12" s="79">
        <f>SUM(Daten!D12)</f>
        <v>0</v>
      </c>
      <c r="B12" s="78">
        <f>SUM(Daten!E12)</f>
        <v>-10</v>
      </c>
      <c r="C12" s="78">
        <f t="shared" si="5"/>
        <v>-37</v>
      </c>
      <c r="D12" s="78">
        <f>SUM(Daten!G12)</f>
        <v>0</v>
      </c>
      <c r="E12" s="78">
        <f>SUM(Daten!H12)</f>
        <v>0</v>
      </c>
      <c r="F12" s="78">
        <f t="shared" si="0"/>
        <v>4.199999999999999</v>
      </c>
      <c r="G12" s="78">
        <f>SUM(Daten!J12)</f>
        <v>2.3</v>
      </c>
      <c r="H12" s="78">
        <f>SUM(Daten!K12)</f>
        <v>0</v>
      </c>
      <c r="I12" s="78">
        <f t="shared" si="1"/>
        <v>9.900000000000002</v>
      </c>
      <c r="J12" s="78">
        <f>SUM(Daten!M12)</f>
        <v>12.6</v>
      </c>
      <c r="K12" s="78">
        <f>SUM(Daten!N12)</f>
        <v>0</v>
      </c>
      <c r="L12" s="78">
        <f t="shared" si="2"/>
        <v>22.8</v>
      </c>
      <c r="M12" s="78">
        <f>SUM(Daten!P12)</f>
        <v>3.6</v>
      </c>
      <c r="N12" s="78">
        <f>SUM(Daten!Q12)</f>
        <v>0</v>
      </c>
      <c r="O12" s="78">
        <f t="shared" si="3"/>
        <v>6.000000000000001</v>
      </c>
      <c r="P12" s="78">
        <f>SUM(Daten!S12)</f>
        <v>0</v>
      </c>
      <c r="Q12" s="78">
        <f>SUM(Daten!T12)</f>
        <v>-8.5</v>
      </c>
      <c r="R12" s="88">
        <f t="shared" si="4"/>
        <v>-5.499999999999998</v>
      </c>
      <c r="S12" s="81"/>
    </row>
    <row r="13" spans="1:19" ht="7.5" customHeight="1">
      <c r="A13" s="79">
        <f>SUM(Daten!D13)</f>
        <v>0</v>
      </c>
      <c r="B13" s="78">
        <f>SUM(Daten!E13)</f>
        <v>-9.5</v>
      </c>
      <c r="C13" s="78">
        <f t="shared" si="5"/>
        <v>-46.5</v>
      </c>
      <c r="D13" s="78">
        <f>SUM(Daten!G13)</f>
        <v>4.5</v>
      </c>
      <c r="E13" s="78">
        <f>SUM(Daten!H13)</f>
        <v>0</v>
      </c>
      <c r="F13" s="78">
        <f t="shared" si="0"/>
        <v>8.7</v>
      </c>
      <c r="G13" s="78">
        <f>SUM(Daten!J13)</f>
        <v>0</v>
      </c>
      <c r="H13" s="78">
        <f>SUM(Daten!K13)</f>
        <v>0</v>
      </c>
      <c r="I13" s="78">
        <f t="shared" si="1"/>
        <v>9.900000000000002</v>
      </c>
      <c r="J13" s="78">
        <f>SUM(Daten!M13)</f>
        <v>5</v>
      </c>
      <c r="K13" s="78">
        <f>SUM(Daten!N13)</f>
        <v>0</v>
      </c>
      <c r="L13" s="78">
        <f t="shared" si="2"/>
        <v>27.8</v>
      </c>
      <c r="M13" s="78">
        <f>SUM(Daten!P13)</f>
        <v>0</v>
      </c>
      <c r="N13" s="78">
        <f>SUM(Daten!Q13)</f>
        <v>0</v>
      </c>
      <c r="O13" s="78">
        <f t="shared" si="3"/>
        <v>6.000000000000001</v>
      </c>
      <c r="P13" s="78">
        <f>SUM(Daten!S13)</f>
        <v>0</v>
      </c>
      <c r="Q13" s="78">
        <f>SUM(Daten!T13)</f>
        <v>0</v>
      </c>
      <c r="R13" s="88">
        <f t="shared" si="4"/>
        <v>-5.499999999999998</v>
      </c>
      <c r="S13" s="81"/>
    </row>
    <row r="14" spans="1:19" ht="7.5" customHeight="1">
      <c r="A14" s="79">
        <f>SUM(Daten!D14)</f>
        <v>6.5</v>
      </c>
      <c r="B14" s="78">
        <f>SUM(Daten!E14)</f>
        <v>0</v>
      </c>
      <c r="C14" s="78">
        <f t="shared" si="5"/>
        <v>-40</v>
      </c>
      <c r="D14" s="78">
        <f>SUM(Daten!G14)</f>
        <v>0</v>
      </c>
      <c r="E14" s="78">
        <f>SUM(Daten!H14)</f>
        <v>-2.9</v>
      </c>
      <c r="F14" s="78">
        <f t="shared" si="0"/>
        <v>5.799999999999999</v>
      </c>
      <c r="G14" s="78">
        <f>SUM(Daten!J14)</f>
        <v>0</v>
      </c>
      <c r="H14" s="78">
        <f>SUM(Daten!K14)</f>
        <v>-5.4</v>
      </c>
      <c r="I14" s="78">
        <f t="shared" si="1"/>
        <v>4.500000000000002</v>
      </c>
      <c r="J14" s="78">
        <f>SUM(Daten!M14)</f>
        <v>7.7</v>
      </c>
      <c r="K14" s="78">
        <f>SUM(Daten!N14)</f>
        <v>0</v>
      </c>
      <c r="L14" s="78">
        <f t="shared" si="2"/>
        <v>35.5</v>
      </c>
      <c r="M14" s="78">
        <f>SUM(Daten!P14)</f>
        <v>0</v>
      </c>
      <c r="N14" s="78">
        <f>SUM(Daten!Q14)</f>
        <v>-5.9</v>
      </c>
      <c r="O14" s="78">
        <f t="shared" si="3"/>
        <v>0.10000000000000053</v>
      </c>
      <c r="P14" s="78">
        <f>SUM(Daten!S14)</f>
        <v>0</v>
      </c>
      <c r="Q14" s="78">
        <f>SUM(Daten!T14)</f>
        <v>0</v>
      </c>
      <c r="R14" s="88">
        <f t="shared" si="4"/>
        <v>-5.499999999999998</v>
      </c>
      <c r="S14" s="81"/>
    </row>
    <row r="15" spans="1:19" ht="7.5" customHeight="1">
      <c r="A15" s="79">
        <f>SUM(Daten!D15)</f>
        <v>0</v>
      </c>
      <c r="B15" s="78">
        <f>SUM(Daten!E15)</f>
        <v>-1.5</v>
      </c>
      <c r="C15" s="78">
        <f t="shared" si="5"/>
        <v>-41.5</v>
      </c>
      <c r="D15" s="78">
        <f>SUM(Daten!G15)</f>
        <v>4.6</v>
      </c>
      <c r="E15" s="78">
        <f>SUM(Daten!H15)</f>
        <v>0</v>
      </c>
      <c r="F15" s="78">
        <f t="shared" si="0"/>
        <v>10.399999999999999</v>
      </c>
      <c r="G15" s="78">
        <f>SUM(Daten!J15)</f>
        <v>1.9</v>
      </c>
      <c r="H15" s="78">
        <f>SUM(Daten!K15)</f>
        <v>0</v>
      </c>
      <c r="I15" s="78">
        <f t="shared" si="1"/>
        <v>6.400000000000002</v>
      </c>
      <c r="J15" s="78">
        <f>SUM(Daten!M15)</f>
        <v>0</v>
      </c>
      <c r="K15" s="78">
        <f>SUM(Daten!N15)</f>
        <v>0</v>
      </c>
      <c r="L15" s="78">
        <f t="shared" si="2"/>
        <v>35.5</v>
      </c>
      <c r="M15" s="78">
        <f>SUM(Daten!P15)</f>
        <v>0</v>
      </c>
      <c r="N15" s="78">
        <f>SUM(Daten!Q15)</f>
        <v>-5</v>
      </c>
      <c r="O15" s="78">
        <f t="shared" si="3"/>
        <v>-4.8999999999999995</v>
      </c>
      <c r="P15" s="78">
        <f>SUM(Daten!S15)</f>
        <v>0</v>
      </c>
      <c r="Q15" s="78">
        <f>SUM(Daten!T15)</f>
        <v>0</v>
      </c>
      <c r="R15" s="88">
        <f t="shared" si="4"/>
        <v>-5.499999999999998</v>
      </c>
      <c r="S15" s="81"/>
    </row>
    <row r="16" spans="1:19" ht="7.5" customHeight="1">
      <c r="A16" s="79">
        <f>SUM(Daten!D16)</f>
        <v>0</v>
      </c>
      <c r="B16" s="78">
        <f>SUM(Daten!E16)</f>
        <v>-1.9</v>
      </c>
      <c r="C16" s="78">
        <f t="shared" si="5"/>
        <v>-43.4</v>
      </c>
      <c r="D16" s="78">
        <f>SUM(Daten!G16)</f>
        <v>0</v>
      </c>
      <c r="E16" s="78">
        <f>SUM(Daten!H16)</f>
        <v>-12.5</v>
      </c>
      <c r="F16" s="78">
        <f t="shared" si="0"/>
        <v>-2.1000000000000014</v>
      </c>
      <c r="G16" s="78">
        <f>SUM(Daten!J16)</f>
        <v>7</v>
      </c>
      <c r="H16" s="78">
        <f>SUM(Daten!K16)</f>
        <v>0</v>
      </c>
      <c r="I16" s="78">
        <f t="shared" si="1"/>
        <v>13.400000000000002</v>
      </c>
      <c r="J16" s="78">
        <f>SUM(Daten!M16)</f>
        <v>5.5</v>
      </c>
      <c r="K16" s="78">
        <f>SUM(Daten!N16)</f>
        <v>0</v>
      </c>
      <c r="L16" s="78">
        <f t="shared" si="2"/>
        <v>41</v>
      </c>
      <c r="M16" s="78">
        <f>SUM(Daten!P16)</f>
        <v>1.8</v>
      </c>
      <c r="N16" s="78">
        <f>SUM(Daten!Q16)</f>
        <v>0</v>
      </c>
      <c r="O16" s="78">
        <f t="shared" si="3"/>
        <v>-3.0999999999999996</v>
      </c>
      <c r="P16" s="78">
        <f>SUM(Daten!S16)</f>
        <v>0</v>
      </c>
      <c r="Q16" s="78">
        <f>SUM(Daten!T16)</f>
        <v>0</v>
      </c>
      <c r="R16" s="88">
        <f t="shared" si="4"/>
        <v>-5.499999999999998</v>
      </c>
      <c r="S16" s="81"/>
    </row>
    <row r="17" spans="1:19" ht="7.5" customHeight="1">
      <c r="A17" s="79">
        <f>SUM(Daten!D17)</f>
        <v>0</v>
      </c>
      <c r="B17" s="78">
        <f>SUM(Daten!E17)</f>
        <v>0</v>
      </c>
      <c r="C17" s="78">
        <f t="shared" si="5"/>
        <v>-43.4</v>
      </c>
      <c r="D17" s="78">
        <f>SUM(Daten!G17)</f>
        <v>0</v>
      </c>
      <c r="E17" s="78">
        <f>SUM(Daten!H17)</f>
        <v>-3.8</v>
      </c>
      <c r="F17" s="78">
        <f t="shared" si="0"/>
        <v>-5.900000000000001</v>
      </c>
      <c r="G17" s="78">
        <f>SUM(Daten!J17)</f>
        <v>0</v>
      </c>
      <c r="H17" s="78">
        <f>SUM(Daten!K17)</f>
        <v>-2.4</v>
      </c>
      <c r="I17" s="78">
        <f t="shared" si="1"/>
        <v>11.000000000000002</v>
      </c>
      <c r="J17" s="78">
        <f>SUM(Daten!M17)</f>
        <v>0</v>
      </c>
      <c r="K17" s="78">
        <f>SUM(Daten!N17)</f>
        <v>-2.3</v>
      </c>
      <c r="L17" s="78">
        <f t="shared" si="2"/>
        <v>38.7</v>
      </c>
      <c r="M17" s="78">
        <f>SUM(Daten!P17)</f>
        <v>17.8</v>
      </c>
      <c r="N17" s="78">
        <f>SUM(Daten!Q17)</f>
        <v>0</v>
      </c>
      <c r="O17" s="78">
        <f t="shared" si="3"/>
        <v>14.700000000000001</v>
      </c>
      <c r="P17" s="78">
        <f>SUM(Daten!S17)</f>
        <v>0</v>
      </c>
      <c r="Q17" s="78">
        <f>SUM(Daten!T17)</f>
        <v>-9.3</v>
      </c>
      <c r="R17" s="88">
        <f t="shared" si="4"/>
        <v>-14.799999999999999</v>
      </c>
      <c r="S17" s="81"/>
    </row>
    <row r="18" spans="1:19" ht="7.5" customHeight="1">
      <c r="A18" s="79">
        <f>SUM(Daten!D18)</f>
        <v>0</v>
      </c>
      <c r="B18" s="78">
        <f>SUM(Daten!E18)</f>
        <v>-1.3</v>
      </c>
      <c r="C18" s="78">
        <f t="shared" si="5"/>
        <v>-44.699999999999996</v>
      </c>
      <c r="D18" s="78">
        <f>SUM(Daten!G18)</f>
        <v>0</v>
      </c>
      <c r="E18" s="78">
        <f>SUM(Daten!H18)</f>
        <v>-4.1</v>
      </c>
      <c r="F18" s="78">
        <f t="shared" si="0"/>
        <v>-10</v>
      </c>
      <c r="G18" s="78">
        <f>SUM(Daten!J18)</f>
        <v>0</v>
      </c>
      <c r="H18" s="78">
        <f>SUM(Daten!K18)</f>
        <v>0</v>
      </c>
      <c r="I18" s="78">
        <f t="shared" si="1"/>
        <v>11.000000000000002</v>
      </c>
      <c r="J18" s="78">
        <f>SUM(Daten!M18)</f>
        <v>0</v>
      </c>
      <c r="K18" s="78">
        <f>SUM(Daten!N18)</f>
        <v>-1.3</v>
      </c>
      <c r="L18" s="78">
        <f t="shared" si="2"/>
        <v>37.400000000000006</v>
      </c>
      <c r="M18" s="78">
        <f>SUM(Daten!P18)</f>
        <v>9.7</v>
      </c>
      <c r="N18" s="78">
        <f>SUM(Daten!Q18)</f>
        <v>0</v>
      </c>
      <c r="O18" s="78">
        <f t="shared" si="3"/>
        <v>24.4</v>
      </c>
      <c r="P18" s="78">
        <f>SUM(Daten!S18)</f>
        <v>0</v>
      </c>
      <c r="Q18" s="78">
        <f>SUM(Daten!T18)</f>
        <v>-0.3</v>
      </c>
      <c r="R18" s="88">
        <f t="shared" si="4"/>
        <v>-15.1</v>
      </c>
      <c r="S18" s="81"/>
    </row>
    <row r="19" spans="1:19" ht="7.5" customHeight="1">
      <c r="A19" s="79">
        <f>SUM(Daten!D19)</f>
        <v>0</v>
      </c>
      <c r="B19" s="78">
        <f>SUM(Daten!E19)</f>
        <v>-4.5</v>
      </c>
      <c r="C19" s="78">
        <f t="shared" si="5"/>
        <v>-49.199999999999996</v>
      </c>
      <c r="D19" s="78">
        <f>SUM(Daten!G19)</f>
        <v>0</v>
      </c>
      <c r="E19" s="78">
        <f>SUM(Daten!H19)</f>
        <v>0</v>
      </c>
      <c r="F19" s="78">
        <f t="shared" si="0"/>
        <v>-10</v>
      </c>
      <c r="G19" s="78">
        <f>SUM(Daten!J19)</f>
        <v>4.2</v>
      </c>
      <c r="H19" s="78">
        <f>SUM(Daten!K19)</f>
        <v>0</v>
      </c>
      <c r="I19" s="78">
        <f t="shared" si="1"/>
        <v>15.200000000000003</v>
      </c>
      <c r="J19" s="78">
        <f>SUM(Daten!M19)</f>
        <v>2.2</v>
      </c>
      <c r="K19" s="78">
        <f>SUM(Daten!N19)</f>
        <v>0</v>
      </c>
      <c r="L19" s="78">
        <f t="shared" si="2"/>
        <v>39.60000000000001</v>
      </c>
      <c r="M19" s="78">
        <f>SUM(Daten!P19)</f>
        <v>5.8</v>
      </c>
      <c r="N19" s="78">
        <f>SUM(Daten!Q19)</f>
        <v>0</v>
      </c>
      <c r="O19" s="78">
        <f t="shared" si="3"/>
        <v>30.2</v>
      </c>
      <c r="P19" s="78">
        <f>SUM(Daten!S19)</f>
        <v>0</v>
      </c>
      <c r="Q19" s="78">
        <f>SUM(Daten!T19)</f>
        <v>-10</v>
      </c>
      <c r="R19" s="88">
        <f t="shared" si="4"/>
        <v>-25.1</v>
      </c>
      <c r="S19" s="81"/>
    </row>
    <row r="20" spans="1:19" ht="7.5" customHeight="1">
      <c r="A20" s="79">
        <f>SUM(Daten!D20)</f>
        <v>0</v>
      </c>
      <c r="B20" s="78">
        <f>SUM(Daten!E20)</f>
        <v>-5.9</v>
      </c>
      <c r="C20" s="78">
        <f t="shared" si="5"/>
        <v>-55.099999999999994</v>
      </c>
      <c r="D20" s="78">
        <f>SUM(Daten!G20)</f>
        <v>3.5</v>
      </c>
      <c r="E20" s="78">
        <f>SUM(Daten!H20)</f>
        <v>0</v>
      </c>
      <c r="F20" s="78">
        <f t="shared" si="0"/>
        <v>-6.5</v>
      </c>
      <c r="G20" s="78">
        <f>SUM(Daten!J20)</f>
        <v>0</v>
      </c>
      <c r="H20" s="78">
        <f>SUM(Daten!K20)</f>
        <v>0</v>
      </c>
      <c r="I20" s="78">
        <f t="shared" si="1"/>
        <v>15.200000000000003</v>
      </c>
      <c r="J20" s="78">
        <f>SUM(Daten!M20)</f>
        <v>8</v>
      </c>
      <c r="K20" s="78">
        <f>SUM(Daten!N20)</f>
        <v>0</v>
      </c>
      <c r="L20" s="78">
        <f t="shared" si="2"/>
        <v>47.60000000000001</v>
      </c>
      <c r="M20" s="78">
        <f>SUM(Daten!P20)</f>
        <v>0</v>
      </c>
      <c r="N20" s="78">
        <f>SUM(Daten!Q20)</f>
        <v>-5.4</v>
      </c>
      <c r="O20" s="78">
        <f t="shared" si="3"/>
        <v>24.799999999999997</v>
      </c>
      <c r="P20" s="78">
        <f>SUM(Daten!S20)</f>
        <v>0</v>
      </c>
      <c r="Q20" s="78">
        <f>SUM(Daten!T20)</f>
        <v>0</v>
      </c>
      <c r="R20" s="88">
        <f t="shared" si="4"/>
        <v>-25.1</v>
      </c>
      <c r="S20" s="81"/>
    </row>
    <row r="21" spans="1:19" ht="7.5" customHeight="1">
      <c r="A21" s="79">
        <f>SUM(Daten!D21)</f>
        <v>0</v>
      </c>
      <c r="B21" s="78">
        <f>SUM(Daten!E21)</f>
        <v>-0.3</v>
      </c>
      <c r="C21" s="78">
        <f t="shared" si="5"/>
        <v>-55.39999999999999</v>
      </c>
      <c r="D21" s="78">
        <f>SUM(Daten!G21)</f>
        <v>0</v>
      </c>
      <c r="E21" s="78">
        <f>SUM(Daten!H21)</f>
        <v>-12.9</v>
      </c>
      <c r="F21" s="78">
        <f t="shared" si="0"/>
        <v>-19.4</v>
      </c>
      <c r="G21" s="78">
        <f>SUM(Daten!J21)</f>
        <v>0</v>
      </c>
      <c r="H21" s="78">
        <f>SUM(Daten!K21)</f>
        <v>-0.5</v>
      </c>
      <c r="I21" s="78">
        <f t="shared" si="1"/>
        <v>14.700000000000003</v>
      </c>
      <c r="J21" s="78">
        <f>SUM(Daten!M21)</f>
        <v>1.5</v>
      </c>
      <c r="K21" s="78">
        <f>SUM(Daten!N21)</f>
        <v>0</v>
      </c>
      <c r="L21" s="78">
        <f t="shared" si="2"/>
        <v>49.10000000000001</v>
      </c>
      <c r="M21" s="78">
        <f>SUM(Daten!P21)</f>
        <v>12.3</v>
      </c>
      <c r="N21" s="78">
        <f>SUM(Daten!Q21)</f>
        <v>0</v>
      </c>
      <c r="O21" s="78">
        <f t="shared" si="3"/>
        <v>37.099999999999994</v>
      </c>
      <c r="P21" s="78">
        <f>SUM(Daten!S21)</f>
        <v>0</v>
      </c>
      <c r="Q21" s="78">
        <f>SUM(Daten!T21)</f>
        <v>0</v>
      </c>
      <c r="R21" s="88">
        <f t="shared" si="4"/>
        <v>-25.1</v>
      </c>
      <c r="S21" s="81"/>
    </row>
    <row r="22" spans="1:19" ht="7.5" customHeight="1">
      <c r="A22" s="79">
        <f>SUM(Daten!D22)</f>
        <v>0</v>
      </c>
      <c r="B22" s="78">
        <f>SUM(Daten!E22)</f>
        <v>-3.8</v>
      </c>
      <c r="C22" s="78">
        <f t="shared" si="5"/>
        <v>-59.19999999999999</v>
      </c>
      <c r="D22" s="78">
        <f>SUM(Daten!G22)</f>
        <v>0</v>
      </c>
      <c r="E22" s="78">
        <f>SUM(Daten!H22)</f>
        <v>-5.8</v>
      </c>
      <c r="F22" s="78">
        <f t="shared" si="0"/>
        <v>-25.2</v>
      </c>
      <c r="G22" s="78">
        <f>SUM(Daten!J22)</f>
        <v>0</v>
      </c>
      <c r="H22" s="78">
        <f>SUM(Daten!K22)</f>
        <v>-1.4</v>
      </c>
      <c r="I22" s="78">
        <f t="shared" si="1"/>
        <v>13.300000000000002</v>
      </c>
      <c r="J22" s="78">
        <f>SUM(Daten!M22)</f>
        <v>8</v>
      </c>
      <c r="K22" s="78">
        <f>SUM(Daten!N22)</f>
        <v>0</v>
      </c>
      <c r="L22" s="78">
        <f t="shared" si="2"/>
        <v>57.10000000000001</v>
      </c>
      <c r="M22" s="78">
        <f>SUM(Daten!P22)</f>
        <v>2</v>
      </c>
      <c r="N22" s="78">
        <f>SUM(Daten!Q22)</f>
        <v>0</v>
      </c>
      <c r="O22" s="78">
        <f t="shared" si="3"/>
        <v>39.099999999999994</v>
      </c>
      <c r="P22" s="78">
        <f>SUM(Daten!S22)</f>
        <v>0</v>
      </c>
      <c r="Q22" s="78">
        <f>SUM(Daten!T22)</f>
        <v>0</v>
      </c>
      <c r="R22" s="88">
        <f t="shared" si="4"/>
        <v>-25.1</v>
      </c>
      <c r="S22" s="81"/>
    </row>
    <row r="23" spans="1:19" ht="7.5" customHeight="1">
      <c r="A23" s="79">
        <f>SUM(Daten!D23)</f>
        <v>0</v>
      </c>
      <c r="B23" s="78">
        <f>SUM(Daten!E23)</f>
        <v>-9.2</v>
      </c>
      <c r="C23" s="78">
        <f t="shared" si="5"/>
        <v>-68.39999999999999</v>
      </c>
      <c r="D23" s="78">
        <f>SUM(Daten!G23)</f>
        <v>7.9</v>
      </c>
      <c r="E23" s="78">
        <f>SUM(Daten!H23)</f>
        <v>0</v>
      </c>
      <c r="F23" s="78">
        <f t="shared" si="0"/>
        <v>-17.299999999999997</v>
      </c>
      <c r="G23" s="78">
        <f>SUM(Daten!J23)</f>
        <v>0.8</v>
      </c>
      <c r="H23" s="78">
        <f>SUM(Daten!K23)</f>
        <v>0</v>
      </c>
      <c r="I23" s="78">
        <f t="shared" si="1"/>
        <v>14.100000000000003</v>
      </c>
      <c r="J23" s="78">
        <f>SUM(Daten!M23)</f>
        <v>7.2</v>
      </c>
      <c r="K23" s="78">
        <f>SUM(Daten!N23)</f>
        <v>0</v>
      </c>
      <c r="L23" s="78">
        <f t="shared" si="2"/>
        <v>64.30000000000001</v>
      </c>
      <c r="M23" s="78">
        <f>SUM(Daten!P23)</f>
        <v>0</v>
      </c>
      <c r="N23" s="78">
        <f>SUM(Daten!Q23)</f>
        <v>-6.6</v>
      </c>
      <c r="O23" s="78">
        <f t="shared" si="3"/>
        <v>32.49999999999999</v>
      </c>
      <c r="P23" s="78">
        <f>SUM(Daten!S23)</f>
        <v>0</v>
      </c>
      <c r="Q23" s="78">
        <f>SUM(Daten!T23)</f>
        <v>0</v>
      </c>
      <c r="R23" s="88">
        <f t="shared" si="4"/>
        <v>-25.1</v>
      </c>
      <c r="S23" s="81"/>
    </row>
    <row r="24" spans="1:19" ht="7.5" customHeight="1">
      <c r="A24" s="79">
        <f>SUM(Daten!D24)</f>
        <v>0</v>
      </c>
      <c r="B24" s="78">
        <f>SUM(Daten!E24)</f>
        <v>-2.5</v>
      </c>
      <c r="C24" s="78">
        <f t="shared" si="5"/>
        <v>-70.89999999999999</v>
      </c>
      <c r="D24" s="78">
        <f>SUM(Daten!G24)</f>
        <v>12.4</v>
      </c>
      <c r="E24" s="78">
        <f>SUM(Daten!H24)</f>
        <v>0</v>
      </c>
      <c r="F24" s="78">
        <f t="shared" si="0"/>
        <v>-4.899999999999997</v>
      </c>
      <c r="G24" s="78">
        <f>SUM(Daten!J24)</f>
        <v>0</v>
      </c>
      <c r="H24" s="78">
        <f>SUM(Daten!K24)</f>
        <v>-11.1</v>
      </c>
      <c r="I24" s="78">
        <f t="shared" si="1"/>
        <v>3.0000000000000036</v>
      </c>
      <c r="J24" s="78">
        <f>SUM(Daten!M24)</f>
        <v>7</v>
      </c>
      <c r="K24" s="78">
        <f>SUM(Daten!N24)</f>
        <v>0</v>
      </c>
      <c r="L24" s="78">
        <f t="shared" si="2"/>
        <v>71.30000000000001</v>
      </c>
      <c r="M24" s="78">
        <f>SUM(Daten!P24)</f>
        <v>0</v>
      </c>
      <c r="N24" s="78">
        <f>SUM(Daten!Q24)</f>
        <v>-5.9</v>
      </c>
      <c r="O24" s="78">
        <f t="shared" si="3"/>
        <v>26.599999999999994</v>
      </c>
      <c r="P24" s="78">
        <f>SUM(Daten!S24)</f>
        <v>0</v>
      </c>
      <c r="Q24" s="78">
        <f>SUM(Daten!T24)</f>
        <v>0</v>
      </c>
      <c r="R24" s="88">
        <f t="shared" si="4"/>
        <v>-25.1</v>
      </c>
      <c r="S24" s="81"/>
    </row>
    <row r="25" spans="1:19" ht="7.5" customHeight="1">
      <c r="A25" s="79">
        <f>SUM(Daten!D25)</f>
        <v>0</v>
      </c>
      <c r="B25" s="78">
        <f>SUM(Daten!E25)</f>
        <v>0</v>
      </c>
      <c r="C25" s="78">
        <f t="shared" si="5"/>
        <v>-70.89999999999999</v>
      </c>
      <c r="D25" s="78">
        <f>SUM(Daten!G25)</f>
        <v>0</v>
      </c>
      <c r="E25" s="78">
        <f>SUM(Daten!H25)</f>
        <v>0</v>
      </c>
      <c r="F25" s="78">
        <f t="shared" si="0"/>
        <v>-4.899999999999997</v>
      </c>
      <c r="G25" s="78">
        <f>SUM(Daten!J25)</f>
        <v>0</v>
      </c>
      <c r="H25" s="78">
        <f>SUM(Daten!K25)</f>
        <v>0</v>
      </c>
      <c r="I25" s="78">
        <f t="shared" si="1"/>
        <v>3.0000000000000036</v>
      </c>
      <c r="J25" s="78">
        <f>SUM(Daten!M25)</f>
        <v>0</v>
      </c>
      <c r="K25" s="78">
        <f>SUM(Daten!N25)</f>
        <v>0</v>
      </c>
      <c r="L25" s="78">
        <f t="shared" si="2"/>
        <v>71.30000000000001</v>
      </c>
      <c r="M25" s="78">
        <f>SUM(Daten!P25)</f>
        <v>0</v>
      </c>
      <c r="N25" s="78">
        <f>SUM(Daten!Q25)</f>
        <v>0</v>
      </c>
      <c r="O25" s="78">
        <f t="shared" si="3"/>
        <v>26.599999999999994</v>
      </c>
      <c r="P25" s="78">
        <f>SUM(Daten!S25)</f>
        <v>0</v>
      </c>
      <c r="Q25" s="78">
        <f>SUM(Daten!T25)</f>
        <v>0</v>
      </c>
      <c r="R25" s="88">
        <f t="shared" si="4"/>
        <v>-25.1</v>
      </c>
      <c r="S25" s="81"/>
    </row>
    <row r="26" spans="1:19" ht="7.5" customHeight="1">
      <c r="A26" s="79">
        <f>SUM(Daten!D26)</f>
        <v>0</v>
      </c>
      <c r="B26" s="78">
        <f>SUM(Daten!E26)</f>
        <v>-2.9</v>
      </c>
      <c r="C26" s="78">
        <f t="shared" si="5"/>
        <v>-73.8</v>
      </c>
      <c r="D26" s="78">
        <f>SUM(Daten!G26)</f>
        <v>0</v>
      </c>
      <c r="E26" s="78">
        <f>SUM(Daten!H26)</f>
        <v>-0.8</v>
      </c>
      <c r="F26" s="78">
        <f t="shared" si="0"/>
        <v>-5.699999999999997</v>
      </c>
      <c r="G26" s="78">
        <f>SUM(Daten!J26)</f>
        <v>0</v>
      </c>
      <c r="H26" s="78">
        <f>SUM(Daten!K26)</f>
        <v>-2.1</v>
      </c>
      <c r="I26" s="78">
        <f t="shared" si="1"/>
        <v>0.9000000000000035</v>
      </c>
      <c r="J26" s="78">
        <f>SUM(Daten!M26)</f>
        <v>0</v>
      </c>
      <c r="K26" s="78">
        <f>SUM(Daten!N26)</f>
        <v>-4.8</v>
      </c>
      <c r="L26" s="78">
        <f t="shared" si="2"/>
        <v>66.50000000000001</v>
      </c>
      <c r="M26" s="78">
        <f>SUM(Daten!P26)</f>
        <v>1.6</v>
      </c>
      <c r="N26" s="78">
        <f>SUM(Daten!Q26)</f>
        <v>0</v>
      </c>
      <c r="O26" s="78">
        <f t="shared" si="3"/>
        <v>28.199999999999996</v>
      </c>
      <c r="P26" s="78">
        <f>SUM(Daten!S26)</f>
        <v>0</v>
      </c>
      <c r="Q26" s="78">
        <f>SUM(Daten!T26)</f>
        <v>0</v>
      </c>
      <c r="R26" s="88">
        <f t="shared" si="4"/>
        <v>-25.1</v>
      </c>
      <c r="S26" s="81"/>
    </row>
    <row r="27" spans="1:19" ht="7.5" customHeight="1">
      <c r="A27" s="79">
        <f>SUM(Daten!D27)</f>
        <v>0</v>
      </c>
      <c r="B27" s="78">
        <f>SUM(Daten!E27)</f>
        <v>0</v>
      </c>
      <c r="C27" s="78">
        <f t="shared" si="5"/>
        <v>-73.8</v>
      </c>
      <c r="D27" s="78">
        <f>SUM(Daten!G27)</f>
        <v>7.6</v>
      </c>
      <c r="E27" s="78">
        <f>SUM(Daten!H27)</f>
        <v>0</v>
      </c>
      <c r="F27" s="78">
        <f t="shared" si="0"/>
        <v>1.900000000000003</v>
      </c>
      <c r="G27" s="78">
        <f>SUM(Daten!J27)</f>
        <v>0</v>
      </c>
      <c r="H27" s="78">
        <f>SUM(Daten!K27)</f>
        <v>-0.9</v>
      </c>
      <c r="I27" s="78">
        <f t="shared" si="1"/>
        <v>3.4416913763379853E-15</v>
      </c>
      <c r="J27" s="78">
        <f>SUM(Daten!M27)</f>
        <v>4.2</v>
      </c>
      <c r="K27" s="78">
        <f>SUM(Daten!N27)</f>
        <v>0</v>
      </c>
      <c r="L27" s="78">
        <f t="shared" si="2"/>
        <v>70.70000000000002</v>
      </c>
      <c r="M27" s="78">
        <f>SUM(Daten!P27)</f>
        <v>0</v>
      </c>
      <c r="N27" s="78">
        <f>SUM(Daten!Q27)</f>
        <v>-10.9</v>
      </c>
      <c r="O27" s="78">
        <f t="shared" si="3"/>
        <v>17.299999999999997</v>
      </c>
      <c r="P27" s="78">
        <f>SUM(Daten!S27)</f>
        <v>0</v>
      </c>
      <c r="Q27" s="78">
        <f>SUM(Daten!T27)</f>
        <v>0</v>
      </c>
      <c r="R27" s="88">
        <f t="shared" si="4"/>
        <v>-25.1</v>
      </c>
      <c r="S27" s="81"/>
    </row>
    <row r="28" spans="1:19" ht="7.5" customHeight="1">
      <c r="A28" s="79">
        <f>SUM(Daten!D28)</f>
        <v>0</v>
      </c>
      <c r="B28" s="78">
        <f>SUM(Daten!E28)</f>
        <v>-6.9</v>
      </c>
      <c r="C28" s="78">
        <f t="shared" si="5"/>
        <v>-80.7</v>
      </c>
      <c r="D28" s="78">
        <f>SUM(Daten!G28)</f>
        <v>1.7</v>
      </c>
      <c r="E28" s="78">
        <f>SUM(Daten!H28)</f>
        <v>0</v>
      </c>
      <c r="F28" s="78">
        <f t="shared" si="0"/>
        <v>3.600000000000003</v>
      </c>
      <c r="G28" s="78">
        <f>SUM(Daten!J28)</f>
        <v>2.6</v>
      </c>
      <c r="H28" s="78">
        <f>SUM(Daten!K28)</f>
        <v>0</v>
      </c>
      <c r="I28" s="78">
        <f t="shared" si="1"/>
        <v>2.6000000000000036</v>
      </c>
      <c r="J28" s="78">
        <f>SUM(Daten!M28)</f>
        <v>0</v>
      </c>
      <c r="K28" s="78">
        <f>SUM(Daten!N28)</f>
        <v>-2.9</v>
      </c>
      <c r="L28" s="78">
        <f t="shared" si="2"/>
        <v>67.80000000000001</v>
      </c>
      <c r="M28" s="78">
        <f>SUM(Daten!P28)</f>
        <v>5.5</v>
      </c>
      <c r="N28" s="78">
        <f>SUM(Daten!Q28)</f>
        <v>0</v>
      </c>
      <c r="O28" s="78">
        <f t="shared" si="3"/>
        <v>22.799999999999997</v>
      </c>
      <c r="P28" s="78">
        <f>SUM(Daten!S28)</f>
        <v>0</v>
      </c>
      <c r="Q28" s="78">
        <f>SUM(Daten!T28)</f>
        <v>0</v>
      </c>
      <c r="R28" s="88">
        <f t="shared" si="4"/>
        <v>-25.1</v>
      </c>
      <c r="S28" s="81"/>
    </row>
    <row r="29" spans="1:19" ht="7.5" customHeight="1">
      <c r="A29" s="79">
        <f>SUM(Daten!D29)</f>
        <v>3.9</v>
      </c>
      <c r="B29" s="78">
        <f>SUM(Daten!E29)</f>
        <v>0</v>
      </c>
      <c r="C29" s="78">
        <f t="shared" si="5"/>
        <v>-76.8</v>
      </c>
      <c r="D29" s="78">
        <f>SUM(Daten!G29)</f>
        <v>0</v>
      </c>
      <c r="E29" s="78">
        <f>SUM(Daten!H29)</f>
        <v>-10.8</v>
      </c>
      <c r="F29" s="78">
        <f t="shared" si="0"/>
        <v>-7.1999999999999975</v>
      </c>
      <c r="G29" s="78">
        <f>SUM(Daten!J29)</f>
        <v>0</v>
      </c>
      <c r="H29" s="78">
        <f>SUM(Daten!K29)</f>
        <v>0</v>
      </c>
      <c r="I29" s="78">
        <f t="shared" si="1"/>
        <v>2.6000000000000036</v>
      </c>
      <c r="J29" s="78">
        <f>SUM(Daten!M29)</f>
        <v>0</v>
      </c>
      <c r="K29" s="78">
        <f>SUM(Daten!N29)</f>
        <v>-2.5</v>
      </c>
      <c r="L29" s="78">
        <f t="shared" si="2"/>
        <v>65.30000000000001</v>
      </c>
      <c r="M29" s="78">
        <f>SUM(Daten!P29)</f>
        <v>9.4</v>
      </c>
      <c r="N29" s="78">
        <f>SUM(Daten!Q29)</f>
        <v>0</v>
      </c>
      <c r="O29" s="78">
        <f t="shared" si="3"/>
        <v>32.199999999999996</v>
      </c>
      <c r="P29" s="78">
        <f>SUM(Daten!S29)</f>
        <v>0</v>
      </c>
      <c r="Q29" s="78">
        <f>SUM(Daten!T29)</f>
        <v>0</v>
      </c>
      <c r="R29" s="88">
        <f t="shared" si="4"/>
        <v>-25.1</v>
      </c>
      <c r="S29" s="81"/>
    </row>
    <row r="30" spans="1:19" ht="7.5" customHeight="1">
      <c r="A30" s="79">
        <f>SUM(Daten!D30)</f>
        <v>8</v>
      </c>
      <c r="B30" s="78">
        <f>SUM(Daten!E30)</f>
        <v>0</v>
      </c>
      <c r="C30" s="78">
        <f t="shared" si="5"/>
        <v>-68.8</v>
      </c>
      <c r="D30" s="78">
        <f>SUM(Daten!G30)</f>
        <v>2.6</v>
      </c>
      <c r="E30" s="78">
        <f>SUM(Daten!H30)</f>
        <v>0</v>
      </c>
      <c r="F30" s="78">
        <f t="shared" si="0"/>
        <v>-4.599999999999998</v>
      </c>
      <c r="G30" s="78">
        <f>SUM(Daten!J30)</f>
        <v>0</v>
      </c>
      <c r="H30" s="78">
        <f>SUM(Daten!K30)</f>
        <v>-15.2</v>
      </c>
      <c r="I30" s="78">
        <f t="shared" si="1"/>
        <v>-12.599999999999996</v>
      </c>
      <c r="J30" s="78">
        <f>SUM(Daten!M30)</f>
        <v>4</v>
      </c>
      <c r="K30" s="78">
        <f>SUM(Daten!N30)</f>
        <v>0</v>
      </c>
      <c r="L30" s="78">
        <f t="shared" si="2"/>
        <v>69.30000000000001</v>
      </c>
      <c r="M30" s="78">
        <f>SUM(Daten!P30)</f>
        <v>0</v>
      </c>
      <c r="N30" s="78">
        <f>SUM(Daten!Q30)</f>
        <v>0</v>
      </c>
      <c r="O30" s="78">
        <f t="shared" si="3"/>
        <v>32.199999999999996</v>
      </c>
      <c r="P30" s="78">
        <f>SUM(Daten!S30)</f>
        <v>0.2</v>
      </c>
      <c r="Q30" s="78">
        <f>SUM(Daten!T30)</f>
        <v>0</v>
      </c>
      <c r="R30" s="88">
        <f t="shared" si="4"/>
        <v>-24.900000000000002</v>
      </c>
      <c r="S30" s="81"/>
    </row>
    <row r="31" spans="1:19" ht="7.5" customHeight="1">
      <c r="A31" s="79">
        <f>SUM(Daten!D31)</f>
        <v>0</v>
      </c>
      <c r="B31" s="78">
        <f>SUM(Daten!E31)</f>
        <v>0</v>
      </c>
      <c r="C31" s="78">
        <f t="shared" si="5"/>
        <v>-68.8</v>
      </c>
      <c r="D31" s="78">
        <f>SUM(Daten!G31)</f>
        <v>0</v>
      </c>
      <c r="E31" s="78">
        <f>SUM(Daten!H31)</f>
        <v>0</v>
      </c>
      <c r="F31" s="78">
        <f t="shared" si="0"/>
        <v>-4.599999999999998</v>
      </c>
      <c r="G31" s="78">
        <f>SUM(Daten!J31)</f>
        <v>0</v>
      </c>
      <c r="H31" s="78">
        <f>SUM(Daten!K31)</f>
        <v>0</v>
      </c>
      <c r="I31" s="78">
        <f t="shared" si="1"/>
        <v>-12.599999999999996</v>
      </c>
      <c r="J31" s="78">
        <f>SUM(Daten!M31)</f>
        <v>0</v>
      </c>
      <c r="K31" s="78">
        <f>SUM(Daten!N31)</f>
        <v>0</v>
      </c>
      <c r="L31" s="78">
        <f t="shared" si="2"/>
        <v>69.30000000000001</v>
      </c>
      <c r="M31" s="78">
        <f>SUM(Daten!P31)</f>
        <v>0</v>
      </c>
      <c r="N31" s="78">
        <f>SUM(Daten!Q31)</f>
        <v>0</v>
      </c>
      <c r="O31" s="78">
        <f t="shared" si="3"/>
        <v>32.199999999999996</v>
      </c>
      <c r="P31" s="78">
        <f>SUM(Daten!S31)</f>
        <v>0</v>
      </c>
      <c r="Q31" s="78">
        <f>SUM(Daten!T31)</f>
        <v>0</v>
      </c>
      <c r="R31" s="88">
        <f t="shared" si="4"/>
        <v>-24.900000000000002</v>
      </c>
      <c r="S31" s="81"/>
    </row>
    <row r="32" spans="1:19" ht="7.5" customHeight="1">
      <c r="A32" s="79">
        <f>SUM(Daten!D32)</f>
        <v>0</v>
      </c>
      <c r="B32" s="78">
        <f>SUM(Daten!E32)</f>
        <v>0</v>
      </c>
      <c r="C32" s="78">
        <f t="shared" si="5"/>
        <v>-68.8</v>
      </c>
      <c r="D32" s="78">
        <f>SUM(Daten!G32)</f>
        <v>3</v>
      </c>
      <c r="E32" s="78">
        <f>SUM(Daten!H32)</f>
        <v>0</v>
      </c>
      <c r="F32" s="78">
        <f t="shared" si="0"/>
        <v>-1.5999999999999979</v>
      </c>
      <c r="G32" s="78">
        <f>SUM(Daten!J32)</f>
        <v>10.5</v>
      </c>
      <c r="H32" s="78">
        <f>SUM(Daten!K32)</f>
        <v>0</v>
      </c>
      <c r="I32" s="78">
        <f t="shared" si="1"/>
        <v>-2.099999999999996</v>
      </c>
      <c r="J32" s="78">
        <f>SUM(Daten!M32)</f>
        <v>0</v>
      </c>
      <c r="K32" s="78">
        <f>SUM(Daten!N32)</f>
        <v>-11.6</v>
      </c>
      <c r="L32" s="78">
        <f t="shared" si="2"/>
        <v>57.70000000000001</v>
      </c>
      <c r="M32" s="78">
        <f>SUM(Daten!P32)</f>
        <v>0</v>
      </c>
      <c r="N32" s="78">
        <f>SUM(Daten!Q32)</f>
        <v>-1.8</v>
      </c>
      <c r="O32" s="78">
        <f t="shared" si="3"/>
        <v>30.399999999999995</v>
      </c>
      <c r="P32" s="78">
        <f>SUM(Daten!S32)</f>
        <v>0</v>
      </c>
      <c r="Q32" s="78">
        <f>SUM(Daten!T32)</f>
        <v>0</v>
      </c>
      <c r="R32" s="88">
        <f t="shared" si="4"/>
        <v>-24.900000000000002</v>
      </c>
      <c r="S32" s="81"/>
    </row>
    <row r="33" spans="1:19" ht="7.5" customHeight="1">
      <c r="A33" s="79">
        <f>SUM(Daten!D33)</f>
        <v>0</v>
      </c>
      <c r="B33" s="78">
        <f>SUM(Daten!E33)</f>
        <v>-0.8</v>
      </c>
      <c r="C33" s="78">
        <f t="shared" si="5"/>
        <v>-69.6</v>
      </c>
      <c r="D33" s="78">
        <f>SUM(Daten!G33)</f>
        <v>0</v>
      </c>
      <c r="E33" s="78">
        <f>SUM(Daten!H33)</f>
        <v>-1.8</v>
      </c>
      <c r="F33" s="78">
        <f t="shared" si="0"/>
        <v>-3.3999999999999977</v>
      </c>
      <c r="G33" s="78">
        <f>SUM(Daten!J33)</f>
        <v>0</v>
      </c>
      <c r="H33" s="78">
        <f>SUM(Daten!K33)</f>
        <v>-0.2</v>
      </c>
      <c r="I33" s="78">
        <f t="shared" si="1"/>
        <v>-2.2999999999999963</v>
      </c>
      <c r="J33" s="78">
        <f>SUM(Daten!M33)</f>
        <v>0</v>
      </c>
      <c r="K33" s="78">
        <f>SUM(Daten!N33)</f>
        <v>-4</v>
      </c>
      <c r="L33" s="78">
        <f t="shared" si="2"/>
        <v>53.70000000000001</v>
      </c>
      <c r="M33" s="78">
        <f>SUM(Daten!P33)</f>
        <v>6.1</v>
      </c>
      <c r="N33" s="78">
        <f>SUM(Daten!Q33)</f>
        <v>0</v>
      </c>
      <c r="O33" s="78">
        <f t="shared" si="3"/>
        <v>36.49999999999999</v>
      </c>
      <c r="P33" s="78">
        <f>SUM(Daten!S33)</f>
        <v>0</v>
      </c>
      <c r="Q33" s="78">
        <f>SUM(Daten!T33)</f>
        <v>0</v>
      </c>
      <c r="R33" s="88">
        <f t="shared" si="4"/>
        <v>-24.900000000000002</v>
      </c>
      <c r="S33" s="81"/>
    </row>
    <row r="34" spans="1:19" ht="7.5" customHeight="1">
      <c r="A34" s="79">
        <f>SUM(Daten!D34)</f>
        <v>0</v>
      </c>
      <c r="B34" s="78">
        <f>SUM(Daten!E34)</f>
        <v>-2.7</v>
      </c>
      <c r="C34" s="78">
        <f t="shared" si="5"/>
        <v>-72.3</v>
      </c>
      <c r="D34" s="78">
        <f>SUM(Daten!G34)</f>
        <v>9.4</v>
      </c>
      <c r="E34" s="78">
        <f>SUM(Daten!H34)</f>
        <v>0</v>
      </c>
      <c r="F34" s="78">
        <f t="shared" si="0"/>
        <v>6.000000000000003</v>
      </c>
      <c r="G34" s="78">
        <f>SUM(Daten!J34)</f>
        <v>7.3</v>
      </c>
      <c r="H34" s="78">
        <f>SUM(Daten!K34)</f>
        <v>0</v>
      </c>
      <c r="I34" s="78">
        <f t="shared" si="1"/>
        <v>5.0000000000000036</v>
      </c>
      <c r="J34" s="78">
        <f>SUM(Daten!M34)</f>
        <v>0</v>
      </c>
      <c r="K34" s="78">
        <f>SUM(Daten!N34)</f>
        <v>-7.6</v>
      </c>
      <c r="L34" s="78">
        <f t="shared" si="2"/>
        <v>46.10000000000001</v>
      </c>
      <c r="M34" s="78">
        <f>SUM(Daten!P34)</f>
        <v>0</v>
      </c>
      <c r="N34" s="78">
        <f>SUM(Daten!Q34)</f>
        <v>-7.2</v>
      </c>
      <c r="O34" s="78">
        <f t="shared" si="3"/>
        <v>29.299999999999994</v>
      </c>
      <c r="P34" s="78">
        <f>SUM(Daten!S34)</f>
        <v>0</v>
      </c>
      <c r="Q34" s="78">
        <f>SUM(Daten!T34)</f>
        <v>0</v>
      </c>
      <c r="R34" s="88">
        <f t="shared" si="4"/>
        <v>-24.900000000000002</v>
      </c>
      <c r="S34" s="81"/>
    </row>
    <row r="35" spans="1:19" ht="7.5" customHeight="1">
      <c r="A35" s="79">
        <f>SUM(Daten!D35)</f>
        <v>0</v>
      </c>
      <c r="B35" s="78">
        <f>SUM(Daten!E35)</f>
        <v>0</v>
      </c>
      <c r="C35" s="78">
        <f t="shared" si="5"/>
        <v>-72.3</v>
      </c>
      <c r="D35" s="78">
        <f>SUM(Daten!G35)</f>
        <v>0</v>
      </c>
      <c r="E35" s="78">
        <f>SUM(Daten!H35)</f>
        <v>0</v>
      </c>
      <c r="F35" s="78">
        <f t="shared" si="0"/>
        <v>6.000000000000003</v>
      </c>
      <c r="G35" s="78">
        <f>SUM(Daten!J35)</f>
        <v>0</v>
      </c>
      <c r="H35" s="78">
        <f>SUM(Daten!K35)</f>
        <v>0</v>
      </c>
      <c r="I35" s="78">
        <f t="shared" si="1"/>
        <v>5.0000000000000036</v>
      </c>
      <c r="J35" s="78">
        <f>SUM(Daten!M35)</f>
        <v>0</v>
      </c>
      <c r="K35" s="78">
        <f>SUM(Daten!N35)</f>
        <v>0</v>
      </c>
      <c r="L35" s="78">
        <f t="shared" si="2"/>
        <v>46.10000000000001</v>
      </c>
      <c r="M35" s="78">
        <f>SUM(Daten!P35)</f>
        <v>0</v>
      </c>
      <c r="N35" s="78">
        <f>SUM(Daten!Q35)</f>
        <v>0</v>
      </c>
      <c r="O35" s="78">
        <f t="shared" si="3"/>
        <v>29.299999999999994</v>
      </c>
      <c r="P35" s="78">
        <f>SUM(Daten!S35)</f>
        <v>0</v>
      </c>
      <c r="Q35" s="78">
        <f>SUM(Daten!T35)</f>
        <v>0</v>
      </c>
      <c r="R35" s="88">
        <f t="shared" si="4"/>
        <v>-24.900000000000002</v>
      </c>
      <c r="S35" s="81"/>
    </row>
    <row r="36" spans="1:19" ht="7.5" customHeight="1">
      <c r="A36" s="79">
        <f>SUM(Daten!D36)</f>
        <v>12.5</v>
      </c>
      <c r="B36" s="78">
        <f>SUM(Daten!E36)</f>
        <v>0</v>
      </c>
      <c r="C36" s="78">
        <f t="shared" si="5"/>
        <v>-59.8</v>
      </c>
      <c r="D36" s="78">
        <f>SUM(Daten!G36)</f>
        <v>0</v>
      </c>
      <c r="E36" s="78">
        <f>SUM(Daten!H36)</f>
        <v>0</v>
      </c>
      <c r="F36" s="78">
        <f t="shared" si="0"/>
        <v>6.000000000000003</v>
      </c>
      <c r="G36" s="78">
        <f>SUM(Daten!J36)</f>
        <v>0</v>
      </c>
      <c r="H36" s="78">
        <f>SUM(Daten!K36)</f>
        <v>-18.8</v>
      </c>
      <c r="I36" s="78">
        <f t="shared" si="1"/>
        <v>-13.799999999999997</v>
      </c>
      <c r="J36" s="78">
        <f>SUM(Daten!M36)</f>
        <v>11.9</v>
      </c>
      <c r="K36" s="78">
        <f>SUM(Daten!N36)</f>
        <v>0</v>
      </c>
      <c r="L36" s="78">
        <f t="shared" si="2"/>
        <v>58.00000000000001</v>
      </c>
      <c r="M36" s="78">
        <f>SUM(Daten!P36)</f>
        <v>0.2</v>
      </c>
      <c r="N36" s="78">
        <f>SUM(Daten!Q36)</f>
        <v>0</v>
      </c>
      <c r="O36" s="78">
        <f t="shared" si="3"/>
        <v>29.499999999999993</v>
      </c>
      <c r="P36" s="78">
        <f>SUM(Daten!S36)</f>
        <v>0</v>
      </c>
      <c r="Q36" s="78">
        <f>SUM(Daten!T36)</f>
        <v>-5.8</v>
      </c>
      <c r="R36" s="88">
        <f t="shared" si="4"/>
        <v>-30.700000000000003</v>
      </c>
      <c r="S36" s="81"/>
    </row>
    <row r="37" spans="1:19" ht="7.5" customHeight="1">
      <c r="A37" s="79">
        <f>SUM(Daten!D37)</f>
        <v>0</v>
      </c>
      <c r="B37" s="78">
        <f>SUM(Daten!E37)</f>
        <v>-4.9</v>
      </c>
      <c r="C37" s="78">
        <f t="shared" si="5"/>
        <v>-64.7</v>
      </c>
      <c r="D37" s="78">
        <f>SUM(Daten!G37)</f>
        <v>21.2</v>
      </c>
      <c r="E37" s="78">
        <f>SUM(Daten!H37)</f>
        <v>0</v>
      </c>
      <c r="F37" s="78">
        <f t="shared" si="0"/>
        <v>27.200000000000003</v>
      </c>
      <c r="G37" s="78">
        <f>SUM(Daten!J37)</f>
        <v>0</v>
      </c>
      <c r="H37" s="78">
        <f>SUM(Daten!K37)</f>
        <v>-7.6</v>
      </c>
      <c r="I37" s="78">
        <f t="shared" si="1"/>
        <v>-21.4</v>
      </c>
      <c r="J37" s="78">
        <f>SUM(Daten!M37)</f>
        <v>0</v>
      </c>
      <c r="K37" s="78">
        <f>SUM(Daten!N37)</f>
        <v>-0.3</v>
      </c>
      <c r="L37" s="78">
        <f t="shared" si="2"/>
        <v>57.70000000000001</v>
      </c>
      <c r="M37" s="78">
        <f>SUM(Daten!P37)</f>
        <v>0</v>
      </c>
      <c r="N37" s="78">
        <f>SUM(Daten!Q37)</f>
        <v>-7.6</v>
      </c>
      <c r="O37" s="78">
        <f t="shared" si="3"/>
        <v>21.89999999999999</v>
      </c>
      <c r="P37" s="78">
        <f>SUM(Daten!S37)</f>
        <v>0</v>
      </c>
      <c r="Q37" s="78">
        <f>SUM(Daten!T37)</f>
        <v>0</v>
      </c>
      <c r="R37" s="88">
        <f t="shared" si="4"/>
        <v>-30.700000000000003</v>
      </c>
      <c r="S37" s="81"/>
    </row>
    <row r="38" spans="1:19" ht="7.5" customHeight="1">
      <c r="A38" s="79">
        <f>SUM(Daten!D38)</f>
        <v>0</v>
      </c>
      <c r="B38" s="78">
        <f>SUM(Daten!E38)</f>
        <v>0</v>
      </c>
      <c r="C38" s="78">
        <f t="shared" si="5"/>
        <v>-64.7</v>
      </c>
      <c r="D38" s="78">
        <f>SUM(Daten!G38)</f>
        <v>0</v>
      </c>
      <c r="E38" s="78">
        <f>SUM(Daten!H38)</f>
        <v>0</v>
      </c>
      <c r="F38" s="78">
        <f t="shared" si="0"/>
        <v>27.200000000000003</v>
      </c>
      <c r="G38" s="78">
        <f>SUM(Daten!J38)</f>
        <v>0</v>
      </c>
      <c r="H38" s="78">
        <f>SUM(Daten!K38)</f>
        <v>0</v>
      </c>
      <c r="I38" s="78">
        <f t="shared" si="1"/>
        <v>-21.4</v>
      </c>
      <c r="J38" s="78">
        <f>SUM(Daten!M38)</f>
        <v>0</v>
      </c>
      <c r="K38" s="78">
        <f>SUM(Daten!N38)</f>
        <v>0</v>
      </c>
      <c r="L38" s="78">
        <f t="shared" si="2"/>
        <v>57.70000000000001</v>
      </c>
      <c r="M38" s="78">
        <f>SUM(Daten!P38)</f>
        <v>0</v>
      </c>
      <c r="N38" s="78">
        <f>SUM(Daten!Q38)</f>
        <v>0</v>
      </c>
      <c r="O38" s="78">
        <f t="shared" si="3"/>
        <v>21.89999999999999</v>
      </c>
      <c r="P38" s="78">
        <f>SUM(Daten!S38)</f>
        <v>0</v>
      </c>
      <c r="Q38" s="78">
        <f>SUM(Daten!T38)</f>
        <v>0</v>
      </c>
      <c r="R38" s="88">
        <f t="shared" si="4"/>
        <v>-30.700000000000003</v>
      </c>
      <c r="S38" s="81"/>
    </row>
    <row r="39" spans="1:19" ht="7.5" customHeight="1">
      <c r="A39" s="79">
        <f>SUM(Daten!D39)</f>
        <v>0</v>
      </c>
      <c r="B39" s="78">
        <f>SUM(Daten!E39)</f>
        <v>-10.5</v>
      </c>
      <c r="C39" s="78">
        <f t="shared" si="5"/>
        <v>-75.2</v>
      </c>
      <c r="D39" s="78">
        <f>SUM(Daten!G39)</f>
        <v>0</v>
      </c>
      <c r="E39" s="78">
        <f>SUM(Daten!H39)</f>
        <v>0</v>
      </c>
      <c r="F39" s="78">
        <f t="shared" si="0"/>
        <v>27.200000000000003</v>
      </c>
      <c r="G39" s="78">
        <f>SUM(Daten!J39)</f>
        <v>0</v>
      </c>
      <c r="H39" s="78">
        <f>SUM(Daten!K39)</f>
        <v>-6.7</v>
      </c>
      <c r="I39" s="78">
        <f t="shared" si="1"/>
        <v>-28.099999999999998</v>
      </c>
      <c r="J39" s="78">
        <f>SUM(Daten!M39)</f>
        <v>8</v>
      </c>
      <c r="K39" s="78">
        <f>SUM(Daten!N39)</f>
        <v>0</v>
      </c>
      <c r="L39" s="78">
        <f t="shared" si="2"/>
        <v>65.70000000000002</v>
      </c>
      <c r="M39" s="78">
        <f>SUM(Daten!P39)</f>
        <v>2.8</v>
      </c>
      <c r="N39" s="78">
        <f>SUM(Daten!Q39)</f>
        <v>0</v>
      </c>
      <c r="O39" s="78">
        <f t="shared" si="3"/>
        <v>24.699999999999992</v>
      </c>
      <c r="P39" s="78">
        <f>SUM(Daten!S39)</f>
        <v>6.4</v>
      </c>
      <c r="Q39" s="78">
        <f>SUM(Daten!T39)</f>
        <v>0</v>
      </c>
      <c r="R39" s="88">
        <f t="shared" si="4"/>
        <v>-24.300000000000004</v>
      </c>
      <c r="S39" s="81"/>
    </row>
    <row r="40" spans="1:19" ht="7.5" customHeight="1">
      <c r="A40" s="79">
        <f>SUM(Daten!D40)</f>
        <v>0</v>
      </c>
      <c r="B40" s="78">
        <f>SUM(Daten!E40)</f>
        <v>-1.7</v>
      </c>
      <c r="C40" s="78">
        <f t="shared" si="5"/>
        <v>-76.9</v>
      </c>
      <c r="D40" s="78">
        <f>SUM(Daten!G40)</f>
        <v>0</v>
      </c>
      <c r="E40" s="78">
        <f>SUM(Daten!H40)</f>
        <v>0</v>
      </c>
      <c r="F40" s="78">
        <f t="shared" si="0"/>
        <v>27.200000000000003</v>
      </c>
      <c r="G40" s="78">
        <f>SUM(Daten!J40)</f>
        <v>4.7</v>
      </c>
      <c r="H40" s="78">
        <f>SUM(Daten!K40)</f>
        <v>0</v>
      </c>
      <c r="I40" s="78">
        <f t="shared" si="1"/>
        <v>-23.4</v>
      </c>
      <c r="J40" s="78">
        <f>SUM(Daten!M40)</f>
        <v>0</v>
      </c>
      <c r="K40" s="78">
        <f>SUM(Daten!N40)</f>
        <v>-0.8</v>
      </c>
      <c r="L40" s="78">
        <f t="shared" si="2"/>
        <v>64.90000000000002</v>
      </c>
      <c r="M40" s="78">
        <f>SUM(Daten!P40)</f>
        <v>0</v>
      </c>
      <c r="N40" s="78">
        <f>SUM(Daten!Q40)</f>
        <v>-8.5</v>
      </c>
      <c r="O40" s="78">
        <f t="shared" si="3"/>
        <v>16.199999999999992</v>
      </c>
      <c r="P40" s="78">
        <f>SUM(Daten!S40)</f>
        <v>6.3</v>
      </c>
      <c r="Q40" s="78">
        <f>SUM(Daten!T40)</f>
        <v>0</v>
      </c>
      <c r="R40" s="88">
        <f t="shared" si="4"/>
        <v>-18.000000000000004</v>
      </c>
      <c r="S40" s="81"/>
    </row>
    <row r="41" spans="1:19" ht="7.5" customHeight="1">
      <c r="A41" s="79">
        <f>SUM(Daten!D41)</f>
        <v>0</v>
      </c>
      <c r="B41" s="78">
        <f>SUM(Daten!E41)</f>
        <v>-9.4</v>
      </c>
      <c r="C41" s="78">
        <f t="shared" si="5"/>
        <v>-86.30000000000001</v>
      </c>
      <c r="D41" s="78">
        <f>SUM(Daten!G41)</f>
        <v>9.6</v>
      </c>
      <c r="E41" s="78">
        <f>SUM(Daten!H41)</f>
        <v>0</v>
      </c>
      <c r="F41" s="78">
        <f t="shared" si="0"/>
        <v>36.800000000000004</v>
      </c>
      <c r="G41" s="78">
        <f>SUM(Daten!J41)</f>
        <v>0</v>
      </c>
      <c r="H41" s="78">
        <f>SUM(Daten!K41)</f>
        <v>0</v>
      </c>
      <c r="I41" s="78">
        <f t="shared" si="1"/>
        <v>-23.4</v>
      </c>
      <c r="J41" s="78">
        <f>SUM(Daten!M41)</f>
        <v>0</v>
      </c>
      <c r="K41" s="78">
        <f>SUM(Daten!N41)</f>
        <v>-7.1</v>
      </c>
      <c r="L41" s="78">
        <f t="shared" si="2"/>
        <v>57.80000000000002</v>
      </c>
      <c r="M41" s="78">
        <f>SUM(Daten!P41)</f>
        <v>0</v>
      </c>
      <c r="N41" s="78">
        <f>SUM(Daten!Q41)</f>
        <v>-2</v>
      </c>
      <c r="O41" s="78">
        <f t="shared" si="3"/>
        <v>14.199999999999992</v>
      </c>
      <c r="P41" s="78">
        <f>SUM(Daten!S41)</f>
        <v>9</v>
      </c>
      <c r="Q41" s="78">
        <f>SUM(Daten!T41)</f>
        <v>0</v>
      </c>
      <c r="R41" s="88">
        <f t="shared" si="4"/>
        <v>-9.000000000000004</v>
      </c>
      <c r="S41" s="81"/>
    </row>
    <row r="42" spans="1:19" ht="7.5" customHeight="1">
      <c r="A42" s="79">
        <f>SUM(Daten!D42)</f>
        <v>0</v>
      </c>
      <c r="B42" s="78">
        <f>SUM(Daten!E42)</f>
        <v>-1.6</v>
      </c>
      <c r="C42" s="78">
        <f t="shared" si="5"/>
        <v>-87.9</v>
      </c>
      <c r="D42" s="78">
        <f>SUM(Daten!G42)</f>
        <v>0</v>
      </c>
      <c r="E42" s="78">
        <f>SUM(Daten!H42)</f>
        <v>0</v>
      </c>
      <c r="F42" s="78">
        <f t="shared" si="0"/>
        <v>36.800000000000004</v>
      </c>
      <c r="G42" s="78">
        <f>SUM(Daten!J42)</f>
        <v>12.8</v>
      </c>
      <c r="H42" s="78">
        <f>SUM(Daten!K42)</f>
        <v>0</v>
      </c>
      <c r="I42" s="78">
        <f t="shared" si="1"/>
        <v>-10.599999999999998</v>
      </c>
      <c r="J42" s="78">
        <f>SUM(Daten!M42)</f>
        <v>0.3</v>
      </c>
      <c r="K42" s="78">
        <f>SUM(Daten!N42)</f>
        <v>0</v>
      </c>
      <c r="L42" s="78">
        <f t="shared" si="2"/>
        <v>58.100000000000016</v>
      </c>
      <c r="M42" s="78">
        <f>SUM(Daten!P42)</f>
        <v>0</v>
      </c>
      <c r="N42" s="78">
        <f>SUM(Daten!Q42)</f>
        <v>0</v>
      </c>
      <c r="O42" s="78">
        <f t="shared" si="3"/>
        <v>14.199999999999992</v>
      </c>
      <c r="P42" s="78">
        <f>SUM(Daten!S42)</f>
        <v>0</v>
      </c>
      <c r="Q42" s="78">
        <f>SUM(Daten!T42)</f>
        <v>-9.8</v>
      </c>
      <c r="R42" s="88">
        <f t="shared" si="4"/>
        <v>-18.800000000000004</v>
      </c>
      <c r="S42" s="81"/>
    </row>
    <row r="43" spans="1:19" ht="7.5" customHeight="1">
      <c r="A43" s="79">
        <f>SUM(Daten!D43)</f>
        <v>0</v>
      </c>
      <c r="B43" s="78">
        <f>SUM(Daten!E43)</f>
        <v>0</v>
      </c>
      <c r="C43" s="78">
        <f t="shared" si="5"/>
        <v>-87.9</v>
      </c>
      <c r="D43" s="78">
        <f>SUM(Daten!G43)</f>
        <v>0</v>
      </c>
      <c r="E43" s="78">
        <f>SUM(Daten!H43)</f>
        <v>0</v>
      </c>
      <c r="F43" s="78">
        <f t="shared" si="0"/>
        <v>36.800000000000004</v>
      </c>
      <c r="G43" s="78">
        <f>SUM(Daten!J43)</f>
        <v>0</v>
      </c>
      <c r="H43" s="78">
        <f>SUM(Daten!K43)</f>
        <v>0</v>
      </c>
      <c r="I43" s="78">
        <f t="shared" si="1"/>
        <v>-10.599999999999998</v>
      </c>
      <c r="J43" s="78">
        <f>SUM(Daten!M43)</f>
        <v>0</v>
      </c>
      <c r="K43" s="78">
        <f>SUM(Daten!N43)</f>
        <v>0</v>
      </c>
      <c r="L43" s="78">
        <f t="shared" si="2"/>
        <v>58.100000000000016</v>
      </c>
      <c r="M43" s="78">
        <f>SUM(Daten!P43)</f>
        <v>0</v>
      </c>
      <c r="N43" s="78">
        <f>SUM(Daten!Q43)</f>
        <v>0</v>
      </c>
      <c r="O43" s="78">
        <f t="shared" si="3"/>
        <v>14.199999999999992</v>
      </c>
      <c r="P43" s="78">
        <f>SUM(Daten!S43)</f>
        <v>0</v>
      </c>
      <c r="Q43" s="78">
        <f>SUM(Daten!T43)</f>
        <v>0</v>
      </c>
      <c r="R43" s="88">
        <f t="shared" si="4"/>
        <v>-18.800000000000004</v>
      </c>
      <c r="S43" s="81"/>
    </row>
    <row r="44" spans="1:19" ht="7.5" customHeight="1">
      <c r="A44" s="79">
        <f>SUM(Daten!D44)</f>
        <v>0</v>
      </c>
      <c r="B44" s="78">
        <f>SUM(Daten!E44)</f>
        <v>-7.3</v>
      </c>
      <c r="C44" s="78">
        <f t="shared" si="5"/>
        <v>-95.2</v>
      </c>
      <c r="D44" s="78">
        <f>SUM(Daten!G44)</f>
        <v>0</v>
      </c>
      <c r="E44" s="78">
        <f>SUM(Daten!H44)</f>
        <v>0</v>
      </c>
      <c r="F44" s="78">
        <f t="shared" si="0"/>
        <v>36.800000000000004</v>
      </c>
      <c r="G44" s="78">
        <f>SUM(Daten!J44)</f>
        <v>2.5</v>
      </c>
      <c r="H44" s="78">
        <f>SUM(Daten!K44)</f>
        <v>0</v>
      </c>
      <c r="I44" s="78">
        <f t="shared" si="1"/>
        <v>-8.099999999999998</v>
      </c>
      <c r="J44" s="78">
        <f>SUM(Daten!M44)</f>
        <v>11.3</v>
      </c>
      <c r="K44" s="78">
        <f>SUM(Daten!N44)</f>
        <v>0</v>
      </c>
      <c r="L44" s="78">
        <f t="shared" si="2"/>
        <v>69.40000000000002</v>
      </c>
      <c r="M44" s="78">
        <f>SUM(Daten!P44)</f>
        <v>0</v>
      </c>
      <c r="N44" s="78">
        <f>SUM(Daten!Q44)</f>
        <v>-6.2</v>
      </c>
      <c r="O44" s="78">
        <f t="shared" si="3"/>
        <v>7.999999999999992</v>
      </c>
      <c r="P44" s="78">
        <f>SUM(Daten!S44)</f>
        <v>0</v>
      </c>
      <c r="Q44" s="78">
        <f>SUM(Daten!T44)</f>
        <v>0</v>
      </c>
      <c r="R44" s="88">
        <f t="shared" si="4"/>
        <v>-18.800000000000004</v>
      </c>
      <c r="S44" s="81"/>
    </row>
    <row r="45" spans="1:19" ht="7.5" customHeight="1">
      <c r="A45" s="79">
        <f>SUM(Daten!D45)</f>
        <v>9.5</v>
      </c>
      <c r="B45" s="78">
        <f>SUM(Daten!E45)</f>
        <v>0</v>
      </c>
      <c r="C45" s="78">
        <f t="shared" si="5"/>
        <v>-85.7</v>
      </c>
      <c r="D45" s="78">
        <f>SUM(Daten!G45)</f>
        <v>3.5</v>
      </c>
      <c r="E45" s="78">
        <f>SUM(Daten!H45)</f>
        <v>0</v>
      </c>
      <c r="F45" s="78">
        <f t="shared" si="0"/>
        <v>40.300000000000004</v>
      </c>
      <c r="G45" s="78">
        <f>SUM(Daten!J45)</f>
        <v>0</v>
      </c>
      <c r="H45" s="78">
        <f>SUM(Daten!K45)</f>
        <v>-8.9</v>
      </c>
      <c r="I45" s="78">
        <f t="shared" si="1"/>
        <v>-17</v>
      </c>
      <c r="J45" s="78">
        <f>SUM(Daten!M45)</f>
        <v>0</v>
      </c>
      <c r="K45" s="78">
        <f>SUM(Daten!N45)</f>
        <v>-1.2</v>
      </c>
      <c r="L45" s="78">
        <f t="shared" si="2"/>
        <v>68.20000000000002</v>
      </c>
      <c r="M45" s="78">
        <f>SUM(Daten!P45)</f>
        <v>0</v>
      </c>
      <c r="N45" s="78">
        <f>SUM(Daten!Q45)</f>
        <v>-2.3</v>
      </c>
      <c r="O45" s="78">
        <f t="shared" si="3"/>
        <v>5.699999999999992</v>
      </c>
      <c r="P45" s="78">
        <f>SUM(Daten!S45)</f>
        <v>0</v>
      </c>
      <c r="Q45" s="78">
        <f>SUM(Daten!T45)</f>
        <v>0</v>
      </c>
      <c r="R45" s="88">
        <f t="shared" si="4"/>
        <v>-18.800000000000004</v>
      </c>
      <c r="S45" s="81"/>
    </row>
    <row r="46" spans="1:19" ht="7.5" customHeight="1">
      <c r="A46" s="79">
        <f>SUM(Daten!D46)</f>
        <v>0</v>
      </c>
      <c r="B46" s="78">
        <f>SUM(Daten!E46)</f>
        <v>0</v>
      </c>
      <c r="C46" s="78">
        <f t="shared" si="5"/>
        <v>-85.7</v>
      </c>
      <c r="D46" s="78">
        <f>SUM(Daten!G46)</f>
        <v>0</v>
      </c>
      <c r="E46" s="78">
        <f>SUM(Daten!H46)</f>
        <v>0</v>
      </c>
      <c r="F46" s="78">
        <f t="shared" si="0"/>
        <v>40.300000000000004</v>
      </c>
      <c r="G46" s="78">
        <f>SUM(Daten!J46)</f>
        <v>0</v>
      </c>
      <c r="H46" s="78">
        <f>SUM(Daten!K46)</f>
        <v>0</v>
      </c>
      <c r="I46" s="78">
        <f t="shared" si="1"/>
        <v>-17</v>
      </c>
      <c r="J46" s="78">
        <f>SUM(Daten!M46)</f>
        <v>0</v>
      </c>
      <c r="K46" s="78">
        <f>SUM(Daten!N46)</f>
        <v>0</v>
      </c>
      <c r="L46" s="78">
        <f t="shared" si="2"/>
        <v>68.20000000000002</v>
      </c>
      <c r="M46" s="78">
        <f>SUM(Daten!P46)</f>
        <v>0</v>
      </c>
      <c r="N46" s="78">
        <f>SUM(Daten!Q46)</f>
        <v>0</v>
      </c>
      <c r="O46" s="78">
        <f t="shared" si="3"/>
        <v>5.699999999999992</v>
      </c>
      <c r="P46" s="78">
        <f>SUM(Daten!S46)</f>
        <v>0</v>
      </c>
      <c r="Q46" s="78">
        <f>SUM(Daten!T46)</f>
        <v>0</v>
      </c>
      <c r="R46" s="88">
        <f t="shared" si="4"/>
        <v>-18.800000000000004</v>
      </c>
      <c r="S46" s="81"/>
    </row>
    <row r="47" spans="1:19" ht="7.5" customHeight="1">
      <c r="A47" s="79">
        <f>SUM(Daten!D47)</f>
        <v>0</v>
      </c>
      <c r="B47" s="78">
        <f>SUM(Daten!E47)</f>
        <v>-9.4</v>
      </c>
      <c r="C47" s="78">
        <f t="shared" si="5"/>
        <v>-95.10000000000001</v>
      </c>
      <c r="D47" s="78">
        <f>SUM(Daten!G47)</f>
        <v>0</v>
      </c>
      <c r="E47" s="78">
        <f>SUM(Daten!H47)</f>
        <v>-2.7</v>
      </c>
      <c r="F47" s="78">
        <f t="shared" si="0"/>
        <v>37.6</v>
      </c>
      <c r="G47" s="78">
        <f>SUM(Daten!J47)</f>
        <v>7.4</v>
      </c>
      <c r="H47" s="78">
        <f>SUM(Daten!K47)</f>
        <v>0</v>
      </c>
      <c r="I47" s="78">
        <f t="shared" si="1"/>
        <v>-9.6</v>
      </c>
      <c r="J47" s="78">
        <f>SUM(Daten!M47)</f>
        <v>11.1</v>
      </c>
      <c r="K47" s="78">
        <f>SUM(Daten!N47)</f>
        <v>0</v>
      </c>
      <c r="L47" s="78">
        <f t="shared" si="2"/>
        <v>79.30000000000001</v>
      </c>
      <c r="M47" s="78">
        <f>SUM(Daten!P47)</f>
        <v>0</v>
      </c>
      <c r="N47" s="78">
        <f>SUM(Daten!Q47)</f>
        <v>-6.4</v>
      </c>
      <c r="O47" s="78">
        <f t="shared" si="3"/>
        <v>-0.7000000000000082</v>
      </c>
      <c r="P47" s="78">
        <f>SUM(Daten!S47)</f>
        <v>0</v>
      </c>
      <c r="Q47" s="78">
        <f>SUM(Daten!T47)</f>
        <v>0</v>
      </c>
      <c r="R47" s="88">
        <f t="shared" si="4"/>
        <v>-18.800000000000004</v>
      </c>
      <c r="S47" s="81"/>
    </row>
    <row r="48" spans="1:19" ht="7.5" customHeight="1">
      <c r="A48" s="79">
        <f>SUM(Daten!D48)</f>
        <v>3</v>
      </c>
      <c r="B48" s="78">
        <f>SUM(Daten!E48)</f>
        <v>0</v>
      </c>
      <c r="C48" s="78">
        <f t="shared" si="5"/>
        <v>-92.10000000000001</v>
      </c>
      <c r="D48" s="78">
        <f>SUM(Daten!G48)</f>
        <v>0</v>
      </c>
      <c r="E48" s="78">
        <f>SUM(Daten!H48)</f>
        <v>0</v>
      </c>
      <c r="F48" s="78">
        <f t="shared" si="0"/>
        <v>37.6</v>
      </c>
      <c r="G48" s="78">
        <f>SUM(Daten!J48)</f>
        <v>0</v>
      </c>
      <c r="H48" s="78">
        <f>SUM(Daten!K48)</f>
        <v>-5.2</v>
      </c>
      <c r="I48" s="78">
        <f t="shared" si="1"/>
        <v>-14.8</v>
      </c>
      <c r="J48" s="78">
        <f>SUM(Daten!M48)</f>
        <v>2.9</v>
      </c>
      <c r="K48" s="78">
        <f>SUM(Daten!N48)</f>
        <v>0</v>
      </c>
      <c r="L48" s="78">
        <f t="shared" si="2"/>
        <v>82.20000000000002</v>
      </c>
      <c r="M48" s="78">
        <f>SUM(Daten!P48)</f>
        <v>0</v>
      </c>
      <c r="N48" s="78">
        <f>SUM(Daten!Q48)</f>
        <v>-1.3</v>
      </c>
      <c r="O48" s="78">
        <f t="shared" si="3"/>
        <v>-2.000000000000008</v>
      </c>
      <c r="P48" s="78">
        <f>SUM(Daten!S48)</f>
        <v>0</v>
      </c>
      <c r="Q48" s="78">
        <f>SUM(Daten!T48)</f>
        <v>-0.4</v>
      </c>
      <c r="R48" s="88">
        <f t="shared" si="4"/>
        <v>-19.200000000000003</v>
      </c>
      <c r="S48" s="81"/>
    </row>
    <row r="49" spans="1:19" ht="7.5" customHeight="1">
      <c r="A49" s="79">
        <f>SUM(Daten!D49)</f>
        <v>0</v>
      </c>
      <c r="B49" s="78">
        <f>SUM(Daten!E49)</f>
        <v>0</v>
      </c>
      <c r="C49" s="78">
        <f t="shared" si="5"/>
        <v>-92.10000000000001</v>
      </c>
      <c r="D49" s="78">
        <f>SUM(Daten!G49)</f>
        <v>0</v>
      </c>
      <c r="E49" s="78">
        <f>SUM(Daten!H49)</f>
        <v>0</v>
      </c>
      <c r="F49" s="78">
        <f t="shared" si="0"/>
        <v>37.6</v>
      </c>
      <c r="G49" s="78">
        <f>SUM(Daten!J49)</f>
        <v>0</v>
      </c>
      <c r="H49" s="78">
        <f>SUM(Daten!K49)</f>
        <v>0</v>
      </c>
      <c r="I49" s="78">
        <f t="shared" si="1"/>
        <v>-14.8</v>
      </c>
      <c r="J49" s="78">
        <f>SUM(Daten!M49)</f>
        <v>0</v>
      </c>
      <c r="K49" s="78">
        <f>SUM(Daten!N49)</f>
        <v>0</v>
      </c>
      <c r="L49" s="78">
        <f t="shared" si="2"/>
        <v>82.20000000000002</v>
      </c>
      <c r="M49" s="78">
        <f>SUM(Daten!P49)</f>
        <v>0</v>
      </c>
      <c r="N49" s="78">
        <f>SUM(Daten!Q49)</f>
        <v>0</v>
      </c>
      <c r="O49" s="78">
        <f t="shared" si="3"/>
        <v>-2.000000000000008</v>
      </c>
      <c r="P49" s="78">
        <f>SUM(Daten!S49)</f>
        <v>0</v>
      </c>
      <c r="Q49" s="78">
        <f>SUM(Daten!T49)</f>
        <v>0</v>
      </c>
      <c r="R49" s="88">
        <f t="shared" si="4"/>
        <v>-19.200000000000003</v>
      </c>
      <c r="S49" s="81"/>
    </row>
    <row r="50" spans="1:19" ht="7.5" customHeight="1">
      <c r="A50" s="79">
        <f>SUM(Daten!D50)</f>
        <v>0</v>
      </c>
      <c r="B50" s="78">
        <f>SUM(Daten!E50)</f>
        <v>-19.7</v>
      </c>
      <c r="C50" s="78">
        <f t="shared" si="5"/>
        <v>-111.80000000000001</v>
      </c>
      <c r="D50" s="78">
        <f>SUM(Daten!G50)</f>
        <v>0</v>
      </c>
      <c r="E50" s="78">
        <f>SUM(Daten!H50)</f>
        <v>-3.5</v>
      </c>
      <c r="F50" s="78">
        <f t="shared" si="0"/>
        <v>34.1</v>
      </c>
      <c r="G50" s="78">
        <f>SUM(Daten!J50)</f>
        <v>15.4</v>
      </c>
      <c r="H50" s="78">
        <f>SUM(Daten!K50)</f>
        <v>0</v>
      </c>
      <c r="I50" s="78">
        <f t="shared" si="1"/>
        <v>0.5999999999999996</v>
      </c>
      <c r="J50" s="78">
        <f>SUM(Daten!M50)</f>
        <v>2.1</v>
      </c>
      <c r="K50" s="78">
        <f>SUM(Daten!N50)</f>
        <v>0</v>
      </c>
      <c r="L50" s="78">
        <f t="shared" si="2"/>
        <v>84.30000000000001</v>
      </c>
      <c r="M50" s="78">
        <f>SUM(Daten!P50)</f>
        <v>5.7</v>
      </c>
      <c r="N50" s="78">
        <f>SUM(Daten!Q50)</f>
        <v>0</v>
      </c>
      <c r="O50" s="78">
        <f t="shared" si="3"/>
        <v>3.699999999999992</v>
      </c>
      <c r="P50" s="78">
        <f>SUM(Daten!S50)</f>
        <v>0</v>
      </c>
      <c r="Q50" s="78">
        <f>SUM(Daten!T50)</f>
        <v>0</v>
      </c>
      <c r="R50" s="88">
        <f t="shared" si="4"/>
        <v>-19.200000000000003</v>
      </c>
      <c r="S50" s="81"/>
    </row>
    <row r="51" spans="1:19" ht="7.5" customHeight="1">
      <c r="A51" s="79">
        <f>SUM(Daten!D51)</f>
        <v>3.4</v>
      </c>
      <c r="B51" s="78">
        <f>SUM(Daten!E51)</f>
        <v>0</v>
      </c>
      <c r="C51" s="78">
        <f t="shared" si="5"/>
        <v>-108.4</v>
      </c>
      <c r="D51" s="78">
        <f>SUM(Daten!G51)</f>
        <v>5.2</v>
      </c>
      <c r="E51" s="78">
        <f>SUM(Daten!H51)</f>
        <v>0</v>
      </c>
      <c r="F51" s="78">
        <f t="shared" si="0"/>
        <v>39.300000000000004</v>
      </c>
      <c r="G51" s="78">
        <f>SUM(Daten!J51)</f>
        <v>0</v>
      </c>
      <c r="H51" s="78">
        <f>SUM(Daten!K51)</f>
        <v>-2.5</v>
      </c>
      <c r="I51" s="78">
        <f t="shared" si="1"/>
        <v>-1.9000000000000004</v>
      </c>
      <c r="J51" s="78">
        <f>SUM(Daten!M51)</f>
        <v>0</v>
      </c>
      <c r="K51" s="78">
        <f>SUM(Daten!N51)</f>
        <v>-7.3</v>
      </c>
      <c r="L51" s="78">
        <f t="shared" si="2"/>
        <v>77.00000000000001</v>
      </c>
      <c r="M51" s="78">
        <f>SUM(Daten!P51)</f>
        <v>1.2</v>
      </c>
      <c r="N51" s="78">
        <f>SUM(Daten!Q51)</f>
        <v>0</v>
      </c>
      <c r="O51" s="78">
        <f t="shared" si="3"/>
        <v>4.899999999999992</v>
      </c>
      <c r="P51" s="78">
        <f>SUM(Daten!S51)</f>
        <v>0</v>
      </c>
      <c r="Q51" s="78">
        <f>SUM(Daten!T51)</f>
        <v>0</v>
      </c>
      <c r="R51" s="88">
        <f t="shared" si="4"/>
        <v>-19.200000000000003</v>
      </c>
      <c r="S51" s="81"/>
    </row>
    <row r="52" spans="1:19" ht="7.5" customHeight="1">
      <c r="A52" s="79">
        <f>SUM(Daten!D52)</f>
        <v>8.2</v>
      </c>
      <c r="B52" s="78">
        <f>SUM(Daten!E52)</f>
        <v>0</v>
      </c>
      <c r="C52" s="78">
        <f t="shared" si="5"/>
        <v>-100.2</v>
      </c>
      <c r="D52" s="78">
        <f>SUM(Daten!G52)</f>
        <v>12.3</v>
      </c>
      <c r="E52" s="78">
        <f>SUM(Daten!H52)</f>
        <v>0</v>
      </c>
      <c r="F52" s="78">
        <f t="shared" si="0"/>
        <v>51.60000000000001</v>
      </c>
      <c r="G52" s="78">
        <f>SUM(Daten!J52)</f>
        <v>0</v>
      </c>
      <c r="H52" s="78">
        <f>SUM(Daten!K52)</f>
        <v>-4.2</v>
      </c>
      <c r="I52" s="78">
        <f t="shared" si="1"/>
        <v>-6.1000000000000005</v>
      </c>
      <c r="J52" s="78">
        <f>SUM(Daten!M52)</f>
        <v>0</v>
      </c>
      <c r="K52" s="78">
        <f>SUM(Daten!N52)</f>
        <v>-9.6</v>
      </c>
      <c r="L52" s="78">
        <f t="shared" si="2"/>
        <v>67.40000000000002</v>
      </c>
      <c r="M52" s="78">
        <f>SUM(Daten!P52)</f>
        <v>0</v>
      </c>
      <c r="N52" s="78">
        <f>SUM(Daten!Q52)</f>
        <v>-4.7</v>
      </c>
      <c r="O52" s="78">
        <f t="shared" si="3"/>
        <v>0.19999999999999218</v>
      </c>
      <c r="P52" s="78">
        <f>SUM(Daten!S52)</f>
        <v>0</v>
      </c>
      <c r="Q52" s="78">
        <f>SUM(Daten!T52)</f>
        <v>0</v>
      </c>
      <c r="R52" s="88">
        <f t="shared" si="4"/>
        <v>-19.200000000000003</v>
      </c>
      <c r="S52" s="81"/>
    </row>
    <row r="53" spans="1:19" ht="7.5" customHeight="1">
      <c r="A53" s="79">
        <f>SUM(Daten!D53)</f>
        <v>5.5</v>
      </c>
      <c r="B53" s="78">
        <f>SUM(Daten!E53)</f>
        <v>0</v>
      </c>
      <c r="C53" s="78">
        <f t="shared" si="5"/>
        <v>-94.7</v>
      </c>
      <c r="D53" s="78">
        <f>SUM(Daten!G53)</f>
        <v>0</v>
      </c>
      <c r="E53" s="78">
        <f>SUM(Daten!H53)</f>
        <v>0</v>
      </c>
      <c r="F53" s="78">
        <f t="shared" si="0"/>
        <v>51.60000000000001</v>
      </c>
      <c r="G53" s="78">
        <f>SUM(Daten!J53)</f>
        <v>0</v>
      </c>
      <c r="H53" s="78">
        <f>SUM(Daten!K53)</f>
        <v>-5.3</v>
      </c>
      <c r="I53" s="78">
        <f t="shared" si="1"/>
        <v>-11.4</v>
      </c>
      <c r="J53" s="78">
        <f>SUM(Daten!M53)</f>
        <v>12.3</v>
      </c>
      <c r="K53" s="78">
        <f>SUM(Daten!N53)</f>
        <v>0</v>
      </c>
      <c r="L53" s="78">
        <f t="shared" si="2"/>
        <v>79.70000000000002</v>
      </c>
      <c r="M53" s="78">
        <f>SUM(Daten!P53)</f>
        <v>0</v>
      </c>
      <c r="N53" s="78">
        <f>SUM(Daten!Q53)</f>
        <v>-9.3</v>
      </c>
      <c r="O53" s="78">
        <f t="shared" si="3"/>
        <v>-9.100000000000009</v>
      </c>
      <c r="P53" s="78">
        <f>SUM(Daten!S53)</f>
        <v>0</v>
      </c>
      <c r="Q53" s="78">
        <f>SUM(Daten!T53)</f>
        <v>-3.5</v>
      </c>
      <c r="R53" s="88">
        <f t="shared" si="4"/>
        <v>-22.700000000000003</v>
      </c>
      <c r="S53" s="81"/>
    </row>
    <row r="54" spans="1:19" ht="7.5" customHeight="1">
      <c r="A54" s="89">
        <f>SUM(Daten!D54)</f>
        <v>0</v>
      </c>
      <c r="B54" s="90">
        <f>SUM(Daten!E54)</f>
        <v>-1.6</v>
      </c>
      <c r="C54" s="90">
        <f t="shared" si="5"/>
        <v>-96.3</v>
      </c>
      <c r="D54" s="90">
        <f>SUM(Daten!G54)</f>
        <v>4.8</v>
      </c>
      <c r="E54" s="90">
        <f>SUM(Daten!H54)</f>
        <v>0</v>
      </c>
      <c r="F54" s="90">
        <f t="shared" si="0"/>
        <v>56.400000000000006</v>
      </c>
      <c r="G54" s="90">
        <f>SUM(Daten!J54)</f>
        <v>0</v>
      </c>
      <c r="H54" s="90">
        <f>SUM(Daten!K54)</f>
        <v>-14.8</v>
      </c>
      <c r="I54" s="90">
        <f t="shared" si="1"/>
        <v>-26.200000000000003</v>
      </c>
      <c r="J54" s="90">
        <f>SUM(Daten!M54)</f>
        <v>6.5</v>
      </c>
      <c r="K54" s="90">
        <f>SUM(Daten!N54)</f>
        <v>0</v>
      </c>
      <c r="L54" s="90">
        <f t="shared" si="2"/>
        <v>86.20000000000002</v>
      </c>
      <c r="M54" s="90">
        <f>SUM(Daten!P54)</f>
        <v>5.6</v>
      </c>
      <c r="N54" s="90">
        <f>SUM(Daten!Q54)</f>
        <v>0</v>
      </c>
      <c r="O54" s="90">
        <f>SUM(O53+M54+N54)</f>
        <v>-3.500000000000009</v>
      </c>
      <c r="P54" s="90">
        <f>SUM(Daten!S54)</f>
        <v>0</v>
      </c>
      <c r="Q54" s="90">
        <f>SUM(Daten!T54)</f>
        <v>0</v>
      </c>
      <c r="R54" s="91">
        <f t="shared" si="4"/>
        <v>-22.700000000000003</v>
      </c>
      <c r="S54" s="81"/>
    </row>
    <row r="55" ht="9.75" customHeight="1"/>
    <row r="56" spans="1:22" ht="12.7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  <c r="S56" s="122" t="s">
        <v>52</v>
      </c>
      <c r="T56" s="95"/>
      <c r="U56" s="95"/>
      <c r="V56" s="95"/>
    </row>
    <row r="57" spans="1:22" ht="12.75" customHeight="1">
      <c r="A57" s="161" t="s">
        <v>49</v>
      </c>
      <c r="B57" s="156"/>
      <c r="C57" s="156"/>
      <c r="D57" s="18"/>
      <c r="E57" s="159">
        <v>1663.59</v>
      </c>
      <c r="F57" s="159"/>
      <c r="G57" s="18"/>
      <c r="H57" s="18"/>
      <c r="I57" s="159" t="s">
        <v>21</v>
      </c>
      <c r="J57" s="159"/>
      <c r="K57" s="159"/>
      <c r="L57" s="100">
        <v>44</v>
      </c>
      <c r="M57" s="159">
        <v>966.7</v>
      </c>
      <c r="N57" s="159"/>
      <c r="O57" s="18">
        <f aca="true" t="shared" si="6" ref="O57:O66">SUM(M57/L57)</f>
        <v>21.970454545454547</v>
      </c>
      <c r="P57" s="18"/>
      <c r="Q57" s="18"/>
      <c r="R57" s="19"/>
      <c r="S57" s="123"/>
      <c r="T57" s="95"/>
      <c r="U57" s="95"/>
      <c r="V57" s="95"/>
    </row>
    <row r="58" spans="1:22" ht="12.75" customHeight="1">
      <c r="A58" s="161" t="s">
        <v>48</v>
      </c>
      <c r="B58" s="162"/>
      <c r="C58" s="162"/>
      <c r="D58" s="18"/>
      <c r="E58" s="159">
        <v>165.6</v>
      </c>
      <c r="F58" s="159"/>
      <c r="G58" s="18"/>
      <c r="H58" s="18"/>
      <c r="I58" s="159" t="s">
        <v>23</v>
      </c>
      <c r="J58" s="159"/>
      <c r="K58" s="159"/>
      <c r="L58" s="100">
        <v>39</v>
      </c>
      <c r="M58" s="159">
        <v>966.7</v>
      </c>
      <c r="N58" s="159"/>
      <c r="O58" s="18">
        <f t="shared" si="6"/>
        <v>24.78717948717949</v>
      </c>
      <c r="P58" s="18"/>
      <c r="Q58" s="18"/>
      <c r="R58" s="19"/>
      <c r="S58" s="123" t="s">
        <v>63</v>
      </c>
      <c r="T58" s="95"/>
      <c r="U58" s="95"/>
      <c r="V58" s="95"/>
    </row>
    <row r="59" spans="1:22" ht="12.75" customHeight="1">
      <c r="A59" s="161" t="s">
        <v>47</v>
      </c>
      <c r="B59" s="162"/>
      <c r="C59" s="162"/>
      <c r="D59" s="18"/>
      <c r="E59" s="160">
        <f>SUM(Daten!V61)</f>
        <v>847</v>
      </c>
      <c r="F59" s="166"/>
      <c r="G59" s="18"/>
      <c r="H59" s="18"/>
      <c r="I59" s="159" t="s">
        <v>24</v>
      </c>
      <c r="J59" s="159"/>
      <c r="K59" s="159"/>
      <c r="L59" s="100">
        <v>42</v>
      </c>
      <c r="M59" s="159">
        <v>1006.6</v>
      </c>
      <c r="N59" s="159"/>
      <c r="O59" s="18">
        <f t="shared" si="6"/>
        <v>23.96666666666667</v>
      </c>
      <c r="P59" s="18"/>
      <c r="Q59" s="18"/>
      <c r="R59" s="19"/>
      <c r="S59" s="123" t="s">
        <v>65</v>
      </c>
      <c r="T59" s="95"/>
      <c r="U59" s="95"/>
      <c r="V59" s="95"/>
    </row>
    <row r="60" spans="1:22" ht="12.75" customHeight="1">
      <c r="A60" s="17"/>
      <c r="B60" s="18"/>
      <c r="C60" s="18"/>
      <c r="D60" s="18"/>
      <c r="E60" s="18"/>
      <c r="F60" s="18"/>
      <c r="G60" s="18"/>
      <c r="H60" s="18"/>
      <c r="I60" s="159" t="s">
        <v>25</v>
      </c>
      <c r="J60" s="159"/>
      <c r="K60" s="159"/>
      <c r="L60" s="100">
        <v>37</v>
      </c>
      <c r="M60" s="159">
        <v>853.6</v>
      </c>
      <c r="N60" s="159"/>
      <c r="O60" s="18">
        <f t="shared" si="6"/>
        <v>23.07027027027027</v>
      </c>
      <c r="P60" s="18"/>
      <c r="Q60" s="18"/>
      <c r="R60" s="19"/>
      <c r="S60" s="123" t="s">
        <v>69</v>
      </c>
      <c r="T60" s="95"/>
      <c r="U60" s="95"/>
      <c r="V60" s="95"/>
    </row>
    <row r="61" spans="1:22" ht="12.75" customHeight="1">
      <c r="A61" s="161" t="s">
        <v>13</v>
      </c>
      <c r="B61" s="162"/>
      <c r="C61" s="162"/>
      <c r="D61" s="18"/>
      <c r="E61" s="159">
        <f>SUM(E57:F59)</f>
        <v>2676.1899999999996</v>
      </c>
      <c r="F61" s="159"/>
      <c r="G61" s="18"/>
      <c r="H61" s="18"/>
      <c r="I61" s="159" t="s">
        <v>26</v>
      </c>
      <c r="J61" s="159"/>
      <c r="K61" s="159"/>
      <c r="L61" s="100">
        <v>42</v>
      </c>
      <c r="M61" s="159">
        <v>811.7</v>
      </c>
      <c r="N61" s="159"/>
      <c r="O61" s="18">
        <f t="shared" si="6"/>
        <v>19.326190476190476</v>
      </c>
      <c r="P61" s="18"/>
      <c r="Q61" s="18"/>
      <c r="R61" s="19"/>
      <c r="S61" s="123" t="s">
        <v>76</v>
      </c>
      <c r="T61" s="95"/>
      <c r="U61" s="95"/>
      <c r="V61" s="95"/>
    </row>
    <row r="62" spans="1:22" ht="12.75" customHeight="1">
      <c r="A62" s="17"/>
      <c r="B62" s="18"/>
      <c r="C62" s="18"/>
      <c r="D62" s="18"/>
      <c r="E62" s="18"/>
      <c r="F62" s="18"/>
      <c r="G62" s="18"/>
      <c r="H62" s="18"/>
      <c r="I62" s="159" t="s">
        <v>27</v>
      </c>
      <c r="J62" s="159"/>
      <c r="K62" s="159"/>
      <c r="L62" s="100">
        <v>44</v>
      </c>
      <c r="M62" s="159">
        <v>857</v>
      </c>
      <c r="N62" s="159"/>
      <c r="O62" s="18">
        <f t="shared" si="6"/>
        <v>19.477272727272727</v>
      </c>
      <c r="P62" s="18"/>
      <c r="Q62" s="18"/>
      <c r="R62" s="19"/>
      <c r="S62" s="123" t="s">
        <v>77</v>
      </c>
      <c r="T62" s="95"/>
      <c r="U62" s="95"/>
      <c r="V62" s="95"/>
    </row>
    <row r="63" spans="1:22" ht="12.75" customHeight="1">
      <c r="A63" s="17"/>
      <c r="B63" s="18"/>
      <c r="C63" s="18"/>
      <c r="D63" s="18"/>
      <c r="E63" s="18"/>
      <c r="F63" s="18"/>
      <c r="G63" s="18"/>
      <c r="H63" s="18"/>
      <c r="I63" s="159" t="s">
        <v>28</v>
      </c>
      <c r="J63" s="159"/>
      <c r="K63" s="159"/>
      <c r="L63" s="100">
        <v>41</v>
      </c>
      <c r="M63" s="159">
        <v>830.2</v>
      </c>
      <c r="N63" s="159"/>
      <c r="O63" s="18">
        <f t="shared" si="6"/>
        <v>20.24878048780488</v>
      </c>
      <c r="P63" s="18"/>
      <c r="Q63" s="18"/>
      <c r="R63" s="19"/>
      <c r="S63" s="123"/>
      <c r="T63" s="95"/>
      <c r="U63" s="95"/>
      <c r="V63" s="95"/>
    </row>
    <row r="64" spans="1:22" ht="12.75" customHeight="1">
      <c r="A64" s="161" t="s">
        <v>64</v>
      </c>
      <c r="B64" s="162"/>
      <c r="C64" s="162"/>
      <c r="D64" s="18"/>
      <c r="E64" s="159">
        <v>-3.4</v>
      </c>
      <c r="F64" s="159"/>
      <c r="G64" s="18"/>
      <c r="H64" s="18"/>
      <c r="I64" s="159" t="s">
        <v>29</v>
      </c>
      <c r="J64" s="159"/>
      <c r="K64" s="159"/>
      <c r="L64" s="100">
        <v>44</v>
      </c>
      <c r="M64" s="159">
        <v>843.8</v>
      </c>
      <c r="N64" s="159"/>
      <c r="O64" s="18">
        <f t="shared" si="6"/>
        <v>19.177272727272726</v>
      </c>
      <c r="P64" s="18"/>
      <c r="Q64" s="18"/>
      <c r="R64" s="19"/>
      <c r="S64" s="123"/>
      <c r="T64" s="95"/>
      <c r="U64" s="95"/>
      <c r="V64" s="95"/>
    </row>
    <row r="65" spans="1:22" ht="12.75" customHeight="1">
      <c r="A65" s="161" t="s">
        <v>75</v>
      </c>
      <c r="B65" s="162"/>
      <c r="C65" s="162"/>
      <c r="D65" s="18"/>
      <c r="E65" s="159">
        <v>7.91</v>
      </c>
      <c r="F65" s="159"/>
      <c r="G65" s="18"/>
      <c r="H65" s="18"/>
      <c r="I65" s="159" t="s">
        <v>20</v>
      </c>
      <c r="J65" s="159"/>
      <c r="K65" s="159"/>
      <c r="L65" s="100">
        <v>43</v>
      </c>
      <c r="M65" s="159">
        <v>986.5</v>
      </c>
      <c r="N65" s="159"/>
      <c r="O65" s="18">
        <f t="shared" si="6"/>
        <v>22.941860465116278</v>
      </c>
      <c r="P65" s="18"/>
      <c r="Q65" s="18"/>
      <c r="R65" s="19"/>
      <c r="S65" s="123"/>
      <c r="T65" s="95"/>
      <c r="U65" s="95"/>
      <c r="V65" s="95"/>
    </row>
    <row r="66" spans="1:22" ht="12.75" customHeight="1">
      <c r="A66" s="161" t="s">
        <v>56</v>
      </c>
      <c r="B66" s="162"/>
      <c r="C66" s="162"/>
      <c r="D66" s="18"/>
      <c r="E66" s="159"/>
      <c r="F66" s="159"/>
      <c r="G66" s="18"/>
      <c r="H66" s="18"/>
      <c r="I66" s="159" t="s">
        <v>53</v>
      </c>
      <c r="J66" s="159"/>
      <c r="K66" s="159"/>
      <c r="L66" s="100">
        <v>45</v>
      </c>
      <c r="M66" s="159">
        <v>849.6</v>
      </c>
      <c r="N66" s="159"/>
      <c r="O66" s="18">
        <f t="shared" si="6"/>
        <v>18.88</v>
      </c>
      <c r="P66" s="18"/>
      <c r="Q66" s="18"/>
      <c r="R66" s="19"/>
      <c r="S66" s="123"/>
      <c r="T66" s="95"/>
      <c r="U66" s="95"/>
      <c r="V66" s="95"/>
    </row>
    <row r="67" spans="1:22" ht="12.75" customHeight="1">
      <c r="A67" s="161" t="s">
        <v>57</v>
      </c>
      <c r="B67" s="162"/>
      <c r="C67" s="162"/>
      <c r="D67" s="18"/>
      <c r="E67" s="159"/>
      <c r="F67" s="159"/>
      <c r="G67" s="18"/>
      <c r="H67" s="18"/>
      <c r="I67" s="159" t="s">
        <v>22</v>
      </c>
      <c r="J67" s="159"/>
      <c r="K67" s="159"/>
      <c r="L67" s="100"/>
      <c r="M67" s="159"/>
      <c r="N67" s="159"/>
      <c r="O67" s="18"/>
      <c r="P67" s="18"/>
      <c r="Q67" s="18"/>
      <c r="R67" s="19"/>
      <c r="S67" s="123"/>
      <c r="T67" s="95"/>
      <c r="U67" s="95"/>
      <c r="V67" s="95"/>
    </row>
    <row r="68" spans="1:22" ht="12.75" customHeight="1">
      <c r="A68" s="161" t="s">
        <v>18</v>
      </c>
      <c r="B68" s="162"/>
      <c r="C68" s="162"/>
      <c r="D68" s="18"/>
      <c r="E68" s="159"/>
      <c r="F68" s="159"/>
      <c r="G68" s="18"/>
      <c r="H68" s="18"/>
      <c r="I68" s="159" t="s">
        <v>22</v>
      </c>
      <c r="J68" s="159"/>
      <c r="K68" s="159"/>
      <c r="L68" s="100"/>
      <c r="M68" s="159"/>
      <c r="N68" s="159"/>
      <c r="O68" s="18"/>
      <c r="P68" s="18"/>
      <c r="Q68" s="18"/>
      <c r="R68" s="19"/>
      <c r="S68" s="123"/>
      <c r="T68" s="95"/>
      <c r="U68" s="95"/>
      <c r="V68" s="95"/>
    </row>
    <row r="69" spans="1:22" ht="12.75" customHeight="1">
      <c r="A69" s="161" t="s">
        <v>18</v>
      </c>
      <c r="B69" s="162"/>
      <c r="C69" s="162"/>
      <c r="D69" s="18"/>
      <c r="E69" s="159"/>
      <c r="F69" s="159"/>
      <c r="G69" s="18"/>
      <c r="H69" s="18"/>
      <c r="I69" s="159" t="s">
        <v>22</v>
      </c>
      <c r="J69" s="159"/>
      <c r="K69" s="159"/>
      <c r="L69" s="100"/>
      <c r="M69" s="159"/>
      <c r="N69" s="159"/>
      <c r="O69" s="18"/>
      <c r="P69" s="18"/>
      <c r="Q69" s="18"/>
      <c r="R69" s="19"/>
      <c r="S69" s="123"/>
      <c r="T69" s="95"/>
      <c r="U69" s="95"/>
      <c r="V69" s="95"/>
    </row>
    <row r="70" spans="1:22" ht="12.75" customHeight="1">
      <c r="A70" s="161" t="s">
        <v>18</v>
      </c>
      <c r="B70" s="162"/>
      <c r="C70" s="162"/>
      <c r="D70" s="18"/>
      <c r="E70" s="159"/>
      <c r="F70" s="159"/>
      <c r="G70" s="18"/>
      <c r="H70" s="18"/>
      <c r="I70" s="159" t="s">
        <v>22</v>
      </c>
      <c r="J70" s="159"/>
      <c r="K70" s="159"/>
      <c r="L70" s="100"/>
      <c r="M70" s="159"/>
      <c r="N70" s="159"/>
      <c r="O70" s="18"/>
      <c r="P70" s="18"/>
      <c r="Q70" s="18"/>
      <c r="R70" s="19"/>
      <c r="S70" s="123"/>
      <c r="T70" s="95"/>
      <c r="U70" s="95"/>
      <c r="V70" s="95"/>
    </row>
    <row r="71" spans="1:22" ht="12.75" customHeight="1">
      <c r="A71" s="161" t="s">
        <v>18</v>
      </c>
      <c r="B71" s="162"/>
      <c r="C71" s="162"/>
      <c r="D71" s="18"/>
      <c r="E71" s="159"/>
      <c r="F71" s="159"/>
      <c r="G71" s="18"/>
      <c r="H71" s="18"/>
      <c r="I71" s="159" t="s">
        <v>22</v>
      </c>
      <c r="J71" s="159"/>
      <c r="K71" s="159"/>
      <c r="L71" s="100"/>
      <c r="M71" s="159"/>
      <c r="N71" s="159"/>
      <c r="O71" s="18"/>
      <c r="P71" s="18"/>
      <c r="Q71" s="18"/>
      <c r="R71" s="19"/>
      <c r="S71" s="123"/>
      <c r="T71" s="95"/>
      <c r="U71" s="95"/>
      <c r="V71" s="95"/>
    </row>
    <row r="72" spans="1:22" ht="12.75" customHeight="1">
      <c r="A72" s="161" t="s">
        <v>18</v>
      </c>
      <c r="B72" s="162"/>
      <c r="C72" s="162"/>
      <c r="D72" s="18"/>
      <c r="E72" s="159"/>
      <c r="F72" s="159"/>
      <c r="G72" s="18"/>
      <c r="H72" s="18"/>
      <c r="I72" s="159" t="s">
        <v>30</v>
      </c>
      <c r="J72" s="159"/>
      <c r="K72" s="159"/>
      <c r="L72" s="100"/>
      <c r="M72" s="159"/>
      <c r="N72" s="159"/>
      <c r="O72" s="18"/>
      <c r="P72" s="18"/>
      <c r="Q72" s="18"/>
      <c r="R72" s="19"/>
      <c r="S72" s="123"/>
      <c r="T72" s="95"/>
      <c r="U72" s="95"/>
      <c r="V72" s="95"/>
    </row>
    <row r="73" spans="1:22" ht="12.75" customHeight="1">
      <c r="A73" s="161" t="s">
        <v>18</v>
      </c>
      <c r="B73" s="162"/>
      <c r="C73" s="162"/>
      <c r="D73" s="18"/>
      <c r="E73" s="159"/>
      <c r="F73" s="159"/>
      <c r="G73" s="18"/>
      <c r="H73" s="18"/>
      <c r="I73" s="159"/>
      <c r="J73" s="159"/>
      <c r="K73" s="159"/>
      <c r="L73" s="18"/>
      <c r="M73" s="159"/>
      <c r="N73" s="159"/>
      <c r="O73" s="18"/>
      <c r="P73" s="18"/>
      <c r="Q73" s="18"/>
      <c r="R73" s="19"/>
      <c r="S73" s="123"/>
      <c r="T73" s="95"/>
      <c r="U73" s="95"/>
      <c r="V73" s="95"/>
    </row>
    <row r="74" spans="1:22" ht="12.75" customHeight="1">
      <c r="A74" s="161" t="s">
        <v>18</v>
      </c>
      <c r="B74" s="162"/>
      <c r="C74" s="162"/>
      <c r="D74" s="18"/>
      <c r="E74" s="159"/>
      <c r="F74" s="159"/>
      <c r="G74" s="18"/>
      <c r="H74" s="18"/>
      <c r="I74" s="159"/>
      <c r="J74" s="159"/>
      <c r="K74" s="159"/>
      <c r="L74" s="18"/>
      <c r="M74" s="159"/>
      <c r="N74" s="159"/>
      <c r="O74" s="18"/>
      <c r="P74" s="18"/>
      <c r="Q74" s="18"/>
      <c r="R74" s="19"/>
      <c r="S74" s="123"/>
      <c r="T74" s="95"/>
      <c r="U74" s="95"/>
      <c r="V74" s="95"/>
    </row>
    <row r="75" spans="1:22" ht="12.75" customHeight="1">
      <c r="A75" s="161" t="s">
        <v>18</v>
      </c>
      <c r="B75" s="162"/>
      <c r="C75" s="162"/>
      <c r="D75" s="18"/>
      <c r="E75" s="159"/>
      <c r="F75" s="159"/>
      <c r="G75" s="18"/>
      <c r="H75" s="18"/>
      <c r="I75" s="159"/>
      <c r="J75" s="159"/>
      <c r="K75" s="159"/>
      <c r="L75" s="18"/>
      <c r="M75" s="159"/>
      <c r="N75" s="159"/>
      <c r="O75" s="18"/>
      <c r="P75" s="18"/>
      <c r="Q75" s="18"/>
      <c r="R75" s="19"/>
      <c r="S75" s="123"/>
      <c r="T75" s="95"/>
      <c r="U75" s="95"/>
      <c r="V75" s="95"/>
    </row>
    <row r="76" spans="1:22" ht="12.75" customHeight="1">
      <c r="A76" s="161" t="s">
        <v>18</v>
      </c>
      <c r="B76" s="162"/>
      <c r="C76" s="162"/>
      <c r="D76" s="18"/>
      <c r="E76" s="159"/>
      <c r="F76" s="159"/>
      <c r="G76" s="18"/>
      <c r="H76" s="18"/>
      <c r="I76" s="159"/>
      <c r="J76" s="159"/>
      <c r="K76" s="159"/>
      <c r="L76" s="18"/>
      <c r="M76" s="159"/>
      <c r="N76" s="159"/>
      <c r="O76" s="18"/>
      <c r="P76" s="18"/>
      <c r="Q76" s="18"/>
      <c r="R76" s="19"/>
      <c r="S76" s="123"/>
      <c r="T76" s="95"/>
      <c r="U76" s="95"/>
      <c r="V76" s="95"/>
    </row>
    <row r="77" spans="1:22" ht="12.75" customHeight="1">
      <c r="A77" s="161" t="s">
        <v>18</v>
      </c>
      <c r="B77" s="162"/>
      <c r="C77" s="162"/>
      <c r="D77" s="18"/>
      <c r="E77" s="159"/>
      <c r="F77" s="159"/>
      <c r="G77" s="18"/>
      <c r="H77" s="18"/>
      <c r="I77" s="159"/>
      <c r="J77" s="159"/>
      <c r="K77" s="159"/>
      <c r="L77" s="22"/>
      <c r="M77" s="160"/>
      <c r="N77" s="160"/>
      <c r="O77" s="22"/>
      <c r="P77" s="18"/>
      <c r="Q77" s="18"/>
      <c r="R77" s="19"/>
      <c r="S77" s="123"/>
      <c r="T77" s="95"/>
      <c r="U77" s="95"/>
      <c r="V77" s="95"/>
    </row>
    <row r="78" spans="1:22" ht="12.75" customHeight="1">
      <c r="A78" s="161" t="s">
        <v>18</v>
      </c>
      <c r="B78" s="162"/>
      <c r="C78" s="162"/>
      <c r="D78" s="18"/>
      <c r="E78" s="160"/>
      <c r="F78" s="160"/>
      <c r="G78" s="18"/>
      <c r="H78" s="18"/>
      <c r="I78" s="159" t="s">
        <v>10</v>
      </c>
      <c r="J78" s="159"/>
      <c r="K78" s="159"/>
      <c r="L78" s="100">
        <f>SUM(L57:L77)</f>
        <v>421</v>
      </c>
      <c r="M78" s="159">
        <f>SUM(M57:N77)</f>
        <v>8972.4</v>
      </c>
      <c r="N78" s="159"/>
      <c r="O78" s="18">
        <f>SUM(M78/L78)</f>
        <v>21.31211401425178</v>
      </c>
      <c r="P78" s="18"/>
      <c r="Q78" s="18"/>
      <c r="R78" s="19"/>
      <c r="S78" s="123"/>
      <c r="T78" s="95"/>
      <c r="U78" s="95"/>
      <c r="V78" s="95"/>
    </row>
    <row r="79" spans="1:22" ht="12.75" customHeight="1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23"/>
      <c r="T79" s="95"/>
      <c r="U79" s="95"/>
      <c r="V79" s="95"/>
    </row>
    <row r="80" spans="1:22" ht="12.75" customHeight="1">
      <c r="A80" s="163" t="s">
        <v>13</v>
      </c>
      <c r="B80" s="164"/>
      <c r="C80" s="164"/>
      <c r="D80" s="96"/>
      <c r="E80" s="165">
        <f>SUM(E61:F78)</f>
        <v>2680.6999999999994</v>
      </c>
      <c r="F80" s="165"/>
      <c r="G80" s="18"/>
      <c r="H80" s="18"/>
      <c r="I80" s="165" t="s">
        <v>31</v>
      </c>
      <c r="J80" s="165"/>
      <c r="K80" s="165"/>
      <c r="L80" s="96"/>
      <c r="M80" s="96"/>
      <c r="N80" s="96"/>
      <c r="O80" s="96">
        <v>21.31</v>
      </c>
      <c r="P80" s="18"/>
      <c r="Q80" s="18"/>
      <c r="R80" s="19"/>
      <c r="S80" s="123"/>
      <c r="T80" s="95"/>
      <c r="U80" s="95"/>
      <c r="V80" s="95"/>
    </row>
    <row r="81" spans="1:22" ht="12.75" customHeight="1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23"/>
      <c r="T81" s="95"/>
      <c r="U81" s="95"/>
      <c r="V81" s="95"/>
    </row>
    <row r="82" spans="1:22" ht="12.75" customHeight="1">
      <c r="A82" s="17"/>
      <c r="B82" s="18"/>
      <c r="C82" s="18"/>
      <c r="D82" s="18"/>
      <c r="E82" s="18"/>
      <c r="F82" s="18"/>
      <c r="G82" s="18"/>
      <c r="H82" s="18"/>
      <c r="I82" s="95" t="s">
        <v>45</v>
      </c>
      <c r="J82" s="18"/>
      <c r="K82" s="18"/>
      <c r="L82" s="18">
        <v>42.1</v>
      </c>
      <c r="M82" s="18"/>
      <c r="N82" s="18"/>
      <c r="O82" s="18"/>
      <c r="P82" s="18"/>
      <c r="Q82" s="18"/>
      <c r="R82" s="19"/>
      <c r="S82" s="123"/>
      <c r="T82" s="95"/>
      <c r="U82" s="95"/>
      <c r="V82" s="95"/>
    </row>
    <row r="83" spans="1:22" ht="12.75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124"/>
      <c r="T83" s="95"/>
      <c r="U83" s="95"/>
      <c r="V83" s="95"/>
    </row>
    <row r="86" spans="1:18" ht="12.75">
      <c r="A86" s="167" t="s">
        <v>32</v>
      </c>
      <c r="B86" s="168"/>
      <c r="C86" s="168"/>
      <c r="D86" s="168"/>
      <c r="E86" s="168"/>
      <c r="F86" s="168"/>
      <c r="G86" s="168">
        <v>4666.2</v>
      </c>
      <c r="H86" s="168"/>
      <c r="I86" s="101"/>
      <c r="J86" s="101"/>
      <c r="K86" s="101"/>
      <c r="L86" s="101"/>
      <c r="M86" s="101"/>
      <c r="N86" s="101"/>
      <c r="O86" s="101"/>
      <c r="P86" s="101"/>
      <c r="Q86" s="101"/>
      <c r="R86" s="102"/>
    </row>
    <row r="87" spans="1:18" ht="12.75">
      <c r="A87" s="169" t="s">
        <v>33</v>
      </c>
      <c r="B87" s="170"/>
      <c r="C87" s="170"/>
      <c r="D87" s="170"/>
      <c r="E87" s="170"/>
      <c r="F87" s="170"/>
      <c r="G87" s="170">
        <v>4800</v>
      </c>
      <c r="H87" s="170"/>
      <c r="I87" s="104"/>
      <c r="J87" s="104"/>
      <c r="K87" s="104"/>
      <c r="L87" s="104"/>
      <c r="M87" s="104"/>
      <c r="N87" s="104"/>
      <c r="O87" s="104"/>
      <c r="P87" s="104"/>
      <c r="Q87" s="104"/>
      <c r="R87" s="105"/>
    </row>
    <row r="88" spans="1:18" ht="12.75">
      <c r="A88" s="169"/>
      <c r="B88" s="170"/>
      <c r="C88" s="170"/>
      <c r="D88" s="170"/>
      <c r="E88" s="170"/>
      <c r="F88" s="170"/>
      <c r="G88" s="170"/>
      <c r="H88" s="170"/>
      <c r="I88" s="104"/>
      <c r="J88" s="104"/>
      <c r="K88" s="104"/>
      <c r="L88" s="104"/>
      <c r="M88" s="104"/>
      <c r="N88" s="104"/>
      <c r="O88" s="104"/>
      <c r="P88" s="104"/>
      <c r="Q88" s="104"/>
      <c r="R88" s="105"/>
    </row>
    <row r="89" spans="1:18" ht="12.75">
      <c r="A89" s="169" t="s">
        <v>34</v>
      </c>
      <c r="B89" s="170"/>
      <c r="C89" s="170"/>
      <c r="D89" s="170"/>
      <c r="E89" s="170"/>
      <c r="F89" s="170"/>
      <c r="G89" s="170">
        <f>SUM(E80)</f>
        <v>2680.6999999999994</v>
      </c>
      <c r="H89" s="170"/>
      <c r="I89" s="104"/>
      <c r="J89" s="104"/>
      <c r="K89" s="104"/>
      <c r="L89" s="104"/>
      <c r="M89" s="104"/>
      <c r="N89" s="104"/>
      <c r="O89" s="104"/>
      <c r="P89" s="104"/>
      <c r="Q89" s="104"/>
      <c r="R89" s="105"/>
    </row>
    <row r="90" spans="1:18" ht="12.75">
      <c r="A90" s="169"/>
      <c r="B90" s="170"/>
      <c r="C90" s="170"/>
      <c r="D90" s="170"/>
      <c r="E90" s="170"/>
      <c r="F90" s="170"/>
      <c r="G90" s="170"/>
      <c r="H90" s="170"/>
      <c r="I90" s="104"/>
      <c r="J90" s="104"/>
      <c r="K90" s="104"/>
      <c r="L90" s="104"/>
      <c r="M90" s="104"/>
      <c r="N90" s="104"/>
      <c r="O90" s="104"/>
      <c r="P90" s="104"/>
      <c r="Q90" s="104"/>
      <c r="R90" s="105"/>
    </row>
    <row r="91" spans="1:18" ht="12.75">
      <c r="A91" s="169" t="s">
        <v>35</v>
      </c>
      <c r="B91" s="170"/>
      <c r="C91" s="170"/>
      <c r="D91" s="170"/>
      <c r="E91" s="170"/>
      <c r="F91" s="170"/>
      <c r="G91" s="170">
        <f>SUM(G87-G89)</f>
        <v>2119.3000000000006</v>
      </c>
      <c r="H91" s="170"/>
      <c r="I91" s="104"/>
      <c r="J91" s="104">
        <f>SUM(O80)</f>
        <v>21.31</v>
      </c>
      <c r="K91" s="104"/>
      <c r="L91" s="170">
        <f>SUM(G91/J91)</f>
        <v>99.45096198967624</v>
      </c>
      <c r="M91" s="170"/>
      <c r="N91" s="104"/>
      <c r="O91" s="104">
        <f>SUM(L91/52)</f>
        <v>1.9125184998014662</v>
      </c>
      <c r="P91" s="104"/>
      <c r="Q91" s="104"/>
      <c r="R91" s="105"/>
    </row>
    <row r="92" spans="1:18" ht="12.75">
      <c r="A92" s="169"/>
      <c r="B92" s="170"/>
      <c r="C92" s="170"/>
      <c r="D92" s="170"/>
      <c r="E92" s="170"/>
      <c r="F92" s="170"/>
      <c r="G92" s="170"/>
      <c r="H92" s="170"/>
      <c r="I92" s="104"/>
      <c r="J92" s="104"/>
      <c r="K92" s="104"/>
      <c r="L92" s="104"/>
      <c r="M92" s="18" t="s">
        <v>36</v>
      </c>
      <c r="N92" s="104"/>
      <c r="O92" s="18" t="s">
        <v>37</v>
      </c>
      <c r="P92" s="104"/>
      <c r="Q92" s="104"/>
      <c r="R92" s="105"/>
    </row>
    <row r="93" spans="1:18" ht="12.75">
      <c r="A93" s="176"/>
      <c r="B93" s="177"/>
      <c r="C93" s="177"/>
      <c r="D93" s="177"/>
      <c r="E93" s="177"/>
      <c r="F93" s="177"/>
      <c r="G93" s="177"/>
      <c r="H93" s="177"/>
      <c r="I93" s="107"/>
      <c r="J93" s="107"/>
      <c r="K93" s="107"/>
      <c r="L93" s="107"/>
      <c r="M93" s="107"/>
      <c r="N93" s="107"/>
      <c r="O93" s="107"/>
      <c r="P93" s="107"/>
      <c r="Q93" s="107"/>
      <c r="R93" s="108"/>
    </row>
    <row r="95" spans="1:18" ht="12.75">
      <c r="A95" s="109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2"/>
    </row>
    <row r="96" spans="1:18" ht="12.75">
      <c r="A96" s="171">
        <f ca="1">TODAY()</f>
        <v>41600</v>
      </c>
      <c r="B96" s="172"/>
      <c r="C96" s="172"/>
      <c r="D96" s="110"/>
      <c r="E96" s="111">
        <f>L91</f>
        <v>99.45096198967624</v>
      </c>
      <c r="F96" s="110"/>
      <c r="G96" s="112">
        <f>SUM(E96*7)</f>
        <v>696.1567339277337</v>
      </c>
      <c r="H96" s="104"/>
      <c r="I96" s="173">
        <f>SUM(A96,G96)</f>
        <v>42296.15673392773</v>
      </c>
      <c r="J96" s="173"/>
      <c r="K96" s="173"/>
      <c r="L96" s="104"/>
      <c r="M96" s="104"/>
      <c r="N96" s="104"/>
      <c r="O96" s="104"/>
      <c r="P96" s="104"/>
      <c r="Q96" s="104"/>
      <c r="R96" s="105"/>
    </row>
    <row r="97" spans="1:18" ht="12.75">
      <c r="A97" s="174" t="s">
        <v>43</v>
      </c>
      <c r="B97" s="175"/>
      <c r="C97" s="175"/>
      <c r="D97" s="104"/>
      <c r="E97" s="18" t="s">
        <v>36</v>
      </c>
      <c r="F97" s="104"/>
      <c r="G97" s="18" t="s">
        <v>40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5"/>
    </row>
    <row r="98" spans="1:18" ht="12.75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5"/>
    </row>
    <row r="99" spans="1:18" ht="12.75">
      <c r="A99" s="169" t="s">
        <v>46</v>
      </c>
      <c r="B99" s="162"/>
      <c r="C99" s="162"/>
      <c r="D99" s="104"/>
      <c r="E99" s="112">
        <f>SUM(E96*1.235)</f>
        <v>122.82193805725016</v>
      </c>
      <c r="F99" s="104"/>
      <c r="G99" s="112">
        <f>SUM(E99*7)</f>
        <v>859.7535664007512</v>
      </c>
      <c r="H99" s="104"/>
      <c r="I99" s="173">
        <f>SUM(A96,G99)</f>
        <v>42459.75356640075</v>
      </c>
      <c r="J99" s="173"/>
      <c r="K99" s="173"/>
      <c r="L99" s="104"/>
      <c r="M99" s="170" t="s">
        <v>55</v>
      </c>
      <c r="N99" s="170"/>
      <c r="O99" s="170"/>
      <c r="P99" s="162"/>
      <c r="Q99" s="162"/>
      <c r="R99" s="105"/>
    </row>
    <row r="100" spans="1:18" ht="12.75">
      <c r="A100" s="103"/>
      <c r="B100" s="104"/>
      <c r="C100" s="104"/>
      <c r="D100" s="104"/>
      <c r="E100" s="18" t="s">
        <v>36</v>
      </c>
      <c r="F100" s="104"/>
      <c r="G100" s="18" t="s">
        <v>40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5"/>
    </row>
    <row r="101" spans="1:18" ht="12.75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5"/>
    </row>
    <row r="102" spans="1:18" ht="12.75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8"/>
    </row>
    <row r="107" spans="1:2" ht="12.75">
      <c r="A107" s="158">
        <v>42026</v>
      </c>
      <c r="B107" s="158"/>
    </row>
  </sheetData>
  <sheetProtection/>
  <mergeCells count="109">
    <mergeCell ref="A97:C97"/>
    <mergeCell ref="I99:K99"/>
    <mergeCell ref="A99:C99"/>
    <mergeCell ref="M99:Q99"/>
    <mergeCell ref="A92:F92"/>
    <mergeCell ref="G92:H92"/>
    <mergeCell ref="A93:F93"/>
    <mergeCell ref="G93:H93"/>
    <mergeCell ref="L91:M91"/>
    <mergeCell ref="A96:C96"/>
    <mergeCell ref="I96:K96"/>
    <mergeCell ref="A89:F89"/>
    <mergeCell ref="G89:H89"/>
    <mergeCell ref="A90:F90"/>
    <mergeCell ref="G90:H90"/>
    <mergeCell ref="A91:F91"/>
    <mergeCell ref="G91:H91"/>
    <mergeCell ref="I80:K80"/>
    <mergeCell ref="A86:F86"/>
    <mergeCell ref="G86:H86"/>
    <mergeCell ref="A87:F87"/>
    <mergeCell ref="G87:H87"/>
    <mergeCell ref="A88:F88"/>
    <mergeCell ref="G88:H88"/>
    <mergeCell ref="A57:C57"/>
    <mergeCell ref="E57:F57"/>
    <mergeCell ref="A58:C58"/>
    <mergeCell ref="E58:F58"/>
    <mergeCell ref="A59:C59"/>
    <mergeCell ref="E59:F59"/>
    <mergeCell ref="A61:C61"/>
    <mergeCell ref="E61:F61"/>
    <mergeCell ref="A64:C64"/>
    <mergeCell ref="E64:F64"/>
    <mergeCell ref="A65:C65"/>
    <mergeCell ref="E65:F65"/>
    <mergeCell ref="A66:C66"/>
    <mergeCell ref="E66:F66"/>
    <mergeCell ref="A67:C67"/>
    <mergeCell ref="E67:F67"/>
    <mergeCell ref="A68:C68"/>
    <mergeCell ref="E68:F68"/>
    <mergeCell ref="E74:F74"/>
    <mergeCell ref="A69:C69"/>
    <mergeCell ref="E69:F69"/>
    <mergeCell ref="A70:C70"/>
    <mergeCell ref="E70:F70"/>
    <mergeCell ref="A71:C71"/>
    <mergeCell ref="E71:F71"/>
    <mergeCell ref="E75:F75"/>
    <mergeCell ref="A76:C76"/>
    <mergeCell ref="E76:F76"/>
    <mergeCell ref="A77:C77"/>
    <mergeCell ref="E77:F77"/>
    <mergeCell ref="A72:C72"/>
    <mergeCell ref="E72:F72"/>
    <mergeCell ref="A73:C73"/>
    <mergeCell ref="E73:F73"/>
    <mergeCell ref="A74:C74"/>
    <mergeCell ref="E78:F78"/>
    <mergeCell ref="A80:C80"/>
    <mergeCell ref="E80:F80"/>
    <mergeCell ref="I57:K57"/>
    <mergeCell ref="M57:N57"/>
    <mergeCell ref="I58:K58"/>
    <mergeCell ref="M58:N58"/>
    <mergeCell ref="I59:K59"/>
    <mergeCell ref="M59:N59"/>
    <mergeCell ref="A75:C75"/>
    <mergeCell ref="I60:K60"/>
    <mergeCell ref="M60:N60"/>
    <mergeCell ref="I61:K61"/>
    <mergeCell ref="M61:N61"/>
    <mergeCell ref="I62:K62"/>
    <mergeCell ref="M62:N62"/>
    <mergeCell ref="I63:K63"/>
    <mergeCell ref="M63:N63"/>
    <mergeCell ref="I64:K64"/>
    <mergeCell ref="M64:N64"/>
    <mergeCell ref="I65:K65"/>
    <mergeCell ref="M65:N65"/>
    <mergeCell ref="I66:K66"/>
    <mergeCell ref="M66:N66"/>
    <mergeCell ref="I67:K67"/>
    <mergeCell ref="M67:N67"/>
    <mergeCell ref="I68:K68"/>
    <mergeCell ref="M68:N68"/>
    <mergeCell ref="I69:K69"/>
    <mergeCell ref="M69:N69"/>
    <mergeCell ref="I70:K70"/>
    <mergeCell ref="M70:N70"/>
    <mergeCell ref="I71:K71"/>
    <mergeCell ref="M71:N71"/>
    <mergeCell ref="I72:K72"/>
    <mergeCell ref="M72:N72"/>
    <mergeCell ref="I73:K73"/>
    <mergeCell ref="M73:N73"/>
    <mergeCell ref="I74:K74"/>
    <mergeCell ref="M74:N74"/>
    <mergeCell ref="A107:B107"/>
    <mergeCell ref="I78:K78"/>
    <mergeCell ref="M78:N78"/>
    <mergeCell ref="I75:K75"/>
    <mergeCell ref="M75:N75"/>
    <mergeCell ref="I76:K76"/>
    <mergeCell ref="M76:N76"/>
    <mergeCell ref="I77:K77"/>
    <mergeCell ref="M77:N77"/>
    <mergeCell ref="A78:C78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17.7109375" style="0" customWidth="1"/>
    <col min="2" max="2" width="23.7109375" style="0" customWidth="1"/>
  </cols>
  <sheetData>
    <row r="1" spans="1:6" ht="13.5" thickBot="1">
      <c r="A1" s="178" t="s">
        <v>54</v>
      </c>
      <c r="B1" s="179"/>
      <c r="D1" s="180">
        <v>41249</v>
      </c>
      <c r="E1" s="181"/>
      <c r="F1" s="182"/>
    </row>
    <row r="2" spans="1:6" ht="13.5" thickBot="1">
      <c r="A2" s="132"/>
      <c r="B2" s="133"/>
      <c r="D2" s="183"/>
      <c r="E2" s="184"/>
      <c r="F2" s="185"/>
    </row>
    <row r="3" spans="1:6" ht="12.75">
      <c r="A3" s="125" t="s">
        <v>50</v>
      </c>
      <c r="B3" s="127">
        <v>1663.59</v>
      </c>
      <c r="D3" s="186" t="s">
        <v>70</v>
      </c>
      <c r="E3" s="187"/>
      <c r="F3" s="188"/>
    </row>
    <row r="4" spans="1:6" ht="13.5" thickBot="1">
      <c r="A4" s="125" t="s">
        <v>51</v>
      </c>
      <c r="B4" s="129">
        <v>165.6</v>
      </c>
      <c r="D4" s="189"/>
      <c r="E4" s="190"/>
      <c r="F4" s="191"/>
    </row>
    <row r="5" spans="1:6" ht="12.75">
      <c r="A5" s="125"/>
      <c r="B5" s="130"/>
      <c r="D5" s="192">
        <v>200</v>
      </c>
      <c r="E5" s="193"/>
      <c r="F5" s="194"/>
    </row>
    <row r="6" spans="1:6" ht="13.5" thickBot="1">
      <c r="A6" s="131" t="s">
        <v>10</v>
      </c>
      <c r="B6" s="134">
        <f>SUM(B3:B4)</f>
        <v>1829.1899999999998</v>
      </c>
      <c r="D6" s="195"/>
      <c r="E6" s="196"/>
      <c r="F6" s="197"/>
    </row>
    <row r="7" spans="4:6" ht="13.5" thickBot="1">
      <c r="D7" s="195"/>
      <c r="E7" s="196"/>
      <c r="F7" s="197"/>
    </row>
    <row r="8" spans="1:6" ht="13.5" thickBot="1">
      <c r="A8" s="178" t="s">
        <v>62</v>
      </c>
      <c r="B8" s="179"/>
      <c r="D8" s="195"/>
      <c r="E8" s="196"/>
      <c r="F8" s="197"/>
    </row>
    <row r="9" spans="1:6" ht="13.5" thickBot="1">
      <c r="A9" s="125"/>
      <c r="B9" s="126"/>
      <c r="D9" s="198"/>
      <c r="E9" s="199"/>
      <c r="F9" s="200"/>
    </row>
    <row r="10" spans="1:2" ht="13.5" thickBot="1">
      <c r="A10" s="125" t="s">
        <v>50</v>
      </c>
      <c r="B10" s="127">
        <v>1663.59</v>
      </c>
    </row>
    <row r="11" spans="1:6" ht="12.75">
      <c r="A11" s="125" t="s">
        <v>6</v>
      </c>
      <c r="B11" s="127">
        <v>350</v>
      </c>
      <c r="D11" s="180">
        <v>41249</v>
      </c>
      <c r="E11" s="181"/>
      <c r="F11" s="182"/>
    </row>
    <row r="12" spans="1:6" ht="13.5" thickBot="1">
      <c r="A12" s="125"/>
      <c r="B12" s="128">
        <f>SUM(B10:B11)</f>
        <v>2013.59</v>
      </c>
      <c r="D12" s="183"/>
      <c r="E12" s="184"/>
      <c r="F12" s="185"/>
    </row>
    <row r="13" spans="1:6" ht="12.75">
      <c r="A13" s="125"/>
      <c r="B13" s="126"/>
      <c r="D13" s="186" t="s">
        <v>70</v>
      </c>
      <c r="E13" s="187"/>
      <c r="F13" s="188"/>
    </row>
    <row r="14" spans="1:6" ht="13.5" thickBot="1">
      <c r="A14" s="125" t="s">
        <v>51</v>
      </c>
      <c r="B14" s="129">
        <v>157.1</v>
      </c>
      <c r="D14" s="189"/>
      <c r="E14" s="190"/>
      <c r="F14" s="191"/>
    </row>
    <row r="15" spans="1:6" ht="12.75">
      <c r="A15" s="125"/>
      <c r="B15" s="130"/>
      <c r="D15" s="192">
        <v>200</v>
      </c>
      <c r="E15" s="193"/>
      <c r="F15" s="194"/>
    </row>
    <row r="16" spans="1:6" ht="13.5" thickBot="1">
      <c r="A16" s="131" t="s">
        <v>10</v>
      </c>
      <c r="B16" s="134">
        <f>SUM(B14,B12)</f>
        <v>2170.69</v>
      </c>
      <c r="D16" s="195"/>
      <c r="E16" s="196"/>
      <c r="F16" s="197"/>
    </row>
    <row r="17" spans="4:6" ht="13.5" thickBot="1">
      <c r="D17" s="195"/>
      <c r="E17" s="196"/>
      <c r="F17" s="197"/>
    </row>
    <row r="18" spans="1:6" ht="13.5" thickBot="1">
      <c r="A18" s="178" t="s">
        <v>68</v>
      </c>
      <c r="B18" s="179"/>
      <c r="D18" s="195"/>
      <c r="E18" s="196"/>
      <c r="F18" s="197"/>
    </row>
    <row r="19" spans="1:6" ht="13.5" thickBot="1">
      <c r="A19" s="125"/>
      <c r="B19" s="126"/>
      <c r="D19" s="198"/>
      <c r="E19" s="199"/>
      <c r="F19" s="200"/>
    </row>
    <row r="20" spans="1:2" ht="12.75">
      <c r="A20" s="125" t="s">
        <v>50</v>
      </c>
      <c r="B20" s="127">
        <v>2013.59</v>
      </c>
    </row>
    <row r="21" spans="1:2" ht="12.75">
      <c r="A21" s="125" t="s">
        <v>6</v>
      </c>
      <c r="B21" s="127">
        <v>200</v>
      </c>
    </row>
    <row r="22" spans="1:2" ht="12.75">
      <c r="A22" s="125"/>
      <c r="B22" s="128">
        <f>SUM(B20:B21)</f>
        <v>2213.59</v>
      </c>
    </row>
    <row r="23" spans="1:2" ht="12.75">
      <c r="A23" s="125"/>
      <c r="B23" s="126"/>
    </row>
    <row r="24" spans="1:2" ht="12.75">
      <c r="A24" s="125" t="s">
        <v>51</v>
      </c>
      <c r="B24" s="129">
        <v>154.9</v>
      </c>
    </row>
    <row r="25" spans="1:2" ht="12.75">
      <c r="A25" s="125"/>
      <c r="B25" s="130"/>
    </row>
    <row r="26" spans="1:2" ht="13.5" thickBot="1">
      <c r="A26" s="131" t="s">
        <v>10</v>
      </c>
      <c r="B26" s="134">
        <f>SUM(B24,B22)</f>
        <v>2368.4900000000002</v>
      </c>
    </row>
    <row r="27" ht="13.5" thickBot="1"/>
    <row r="28" spans="1:2" ht="13.5" thickBot="1">
      <c r="A28" s="178" t="s">
        <v>74</v>
      </c>
      <c r="B28" s="179"/>
    </row>
    <row r="29" spans="1:2" ht="12.75">
      <c r="A29" s="125"/>
      <c r="B29" s="126"/>
    </row>
    <row r="30" spans="1:2" ht="12.75">
      <c r="A30" s="125" t="s">
        <v>50</v>
      </c>
      <c r="B30" s="127">
        <v>2213</v>
      </c>
    </row>
    <row r="31" spans="1:2" ht="12.75">
      <c r="A31" s="125" t="s">
        <v>6</v>
      </c>
      <c r="B31" s="127">
        <v>200</v>
      </c>
    </row>
    <row r="32" spans="1:2" ht="12.75">
      <c r="A32" s="125" t="s">
        <v>8</v>
      </c>
      <c r="B32" s="127">
        <v>123</v>
      </c>
    </row>
    <row r="33" spans="1:2" ht="12.75">
      <c r="A33" s="125"/>
      <c r="B33" s="128">
        <f>SUM(B30:B32)</f>
        <v>2536</v>
      </c>
    </row>
    <row r="34" spans="1:2" ht="12.75">
      <c r="A34" s="125"/>
      <c r="B34" s="126"/>
    </row>
    <row r="35" spans="1:2" ht="12.75">
      <c r="A35" s="125" t="s">
        <v>51</v>
      </c>
      <c r="B35" s="129">
        <v>94</v>
      </c>
    </row>
    <row r="36" spans="1:2" ht="12.75">
      <c r="A36" s="125"/>
      <c r="B36" s="130"/>
    </row>
    <row r="37" spans="1:2" ht="13.5" thickBot="1">
      <c r="A37" s="131" t="s">
        <v>10</v>
      </c>
      <c r="B37" s="134">
        <f>SUM(B35,B33)</f>
        <v>2630</v>
      </c>
    </row>
  </sheetData>
  <sheetProtection/>
  <mergeCells count="10">
    <mergeCell ref="A8:B8"/>
    <mergeCell ref="A28:B28"/>
    <mergeCell ref="D1:F2"/>
    <mergeCell ref="D3:F4"/>
    <mergeCell ref="D5:F9"/>
    <mergeCell ref="D11:F12"/>
    <mergeCell ref="D13:F14"/>
    <mergeCell ref="D15:F19"/>
    <mergeCell ref="A18:B18"/>
    <mergeCell ref="A1:B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Tenovis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Hartmann</dc:creator>
  <cp:keywords/>
  <dc:description/>
  <cp:lastModifiedBy>Uwe Hartmann</cp:lastModifiedBy>
  <cp:lastPrinted>2012-12-18T15:45:25Z</cp:lastPrinted>
  <dcterms:created xsi:type="dcterms:W3CDTF">2003-09-25T15:54:28Z</dcterms:created>
  <dcterms:modified xsi:type="dcterms:W3CDTF">2013-11-22T10:18:05Z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490027962</vt:i4>
  </property>
  <property fmtid="{D5CDD505-2E9C-101B-9397-08002B2CF9AE}" pid="3" name="_EmailSubject">
    <vt:lpwstr>s</vt:lpwstr>
  </property>
  <property fmtid="{D5CDD505-2E9C-101B-9397-08002B2CF9AE}" pid="4" name="_AuthorEmail">
    <vt:lpwstr>Uwe.Hartmann@tenovis.com</vt:lpwstr>
  </property>
  <property fmtid="{D5CDD505-2E9C-101B-9397-08002B2CF9AE}" pid="5" name="_AuthorEmailDisplayName">
    <vt:lpwstr>Hartmann Uwe (TS/T22)</vt:lpwstr>
  </property>
  <property fmtid="{D5CDD505-2E9C-101B-9397-08002B2CF9AE}" pid="6" name="_ReviewingToolsShownOnce">
    <vt:lpwstr/>
  </property>
</Properties>
</file>